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ía" sheetId="1" state="visible" r:id="rId1"/>
    <sheet xmlns:r="http://schemas.openxmlformats.org/officeDocument/2006/relationships" name="Viajeros" sheetId="2" state="visible" r:id="rId2"/>
    <sheet xmlns:r="http://schemas.openxmlformats.org/officeDocument/2006/relationships" name="Monedas" sheetId="3" state="visible" r:id="rId3"/>
    <sheet xmlns:r="http://schemas.openxmlformats.org/officeDocument/2006/relationships" name="Gastos" sheetId="4" state="visible" r:id="rId4"/>
    <sheet xmlns:r="http://schemas.openxmlformats.org/officeDocument/2006/relationships" name="Saldo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"/>
    <numFmt numFmtId="165" formatCode="DD/MM/YYYY"/>
    <numFmt numFmtId="166" formatCode="#,##0.00;-#,##0.00;;@"/>
  </numFmts>
  <fonts count="13">
    <font>
      <name val="Calibri"/>
      <family val="2"/>
      <color theme="1"/>
      <sz val="11"/>
      <scheme val="minor"/>
    </font>
    <font>
      <b val="1"/>
      <color rgb="000C1030"/>
      <sz val="20"/>
    </font>
    <font>
      <b val="1"/>
      <color rgb="001E2766"/>
    </font>
    <font>
      <i val="1"/>
      <color rgb="006B7194"/>
    </font>
    <font>
      <i val="1"/>
      <color rgb="006B7194"/>
      <sz val="9"/>
      <u val="single"/>
    </font>
    <font>
      <b val="1"/>
      <color rgb="00FFFFFF"/>
    </font>
    <font>
      <b val="1"/>
    </font>
    <font>
      <i val="1"/>
      <color rgb="006B7194"/>
      <sz val="9"/>
    </font>
    <font>
      <b val="1"/>
      <color rgb="000C1030"/>
      <sz val="16"/>
    </font>
    <font>
      <color rgb="00B0B4C8"/>
      <sz val="8"/>
    </font>
    <font>
      <b val="1"/>
      <color rgb="000C1030"/>
      <sz val="13"/>
    </font>
    <font>
      <b val="1"/>
      <color rgb="006B7194"/>
    </font>
    <font>
      <color rgb="000C1030"/>
      <sz val="12"/>
    </font>
  </fonts>
  <fills count="7">
    <fill>
      <patternFill/>
    </fill>
    <fill>
      <patternFill patternType="gray125"/>
    </fill>
    <fill>
      <patternFill patternType="solid">
        <fgColor rgb="001E2766"/>
      </patternFill>
    </fill>
    <fill>
      <patternFill patternType="solid">
        <fgColor rgb="00EEF0FA"/>
      </patternFill>
    </fill>
    <fill>
      <patternFill patternType="solid">
        <fgColor rgb="00D9F4EE"/>
      </patternFill>
    </fill>
    <fill>
      <patternFill patternType="solid">
        <fgColor rgb="005A628F"/>
      </patternFill>
    </fill>
    <fill>
      <patternFill patternType="solid">
        <fgColor rgb="009AA0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0" fillId="3" borderId="0" pivotButton="0" quotePrefix="0" xfId="0"/>
    <xf numFmtId="0" fontId="6" fillId="0" borderId="0" pivotButton="0" quotePrefix="0" xfId="0"/>
    <xf numFmtId="0" fontId="0" fillId="4" borderId="0" pivotButton="0" quotePrefix="0" xfId="0"/>
    <xf numFmtId="0" fontId="7" fillId="0" borderId="0" pivotButton="0" quotePrefix="0" xfId="0"/>
    <xf numFmtId="164" fontId="0" fillId="3" borderId="0" pivotButton="0" quotePrefix="0" xfId="0"/>
    <xf numFmtId="0" fontId="8" fillId="0" borderId="0" pivotButton="0" quotePrefix="0" xfId="0"/>
    <xf numFmtId="0" fontId="5" fillId="2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 wrapText="1"/>
    </xf>
    <xf numFmtId="165" fontId="0" fillId="0" borderId="0" pivotButton="0" quotePrefix="0" xfId="0"/>
    <xf numFmtId="4" fontId="0" fillId="0" borderId="0" pivotButton="0" quotePrefix="0" xfId="0"/>
    <xf numFmtId="166" fontId="0" fillId="0" borderId="0" pivotButton="0" quotePrefix="0" xfId="0"/>
    <xf numFmtId="0" fontId="5" fillId="6" borderId="0" applyAlignment="1" pivotButton="0" quotePrefix="0" xfId="0">
      <alignment horizontal="center" vertical="center" wrapText="1"/>
    </xf>
    <xf numFmtId="0" fontId="9" fillId="0" borderId="0" pivotButton="0" quotePrefix="0" xfId="0"/>
    <xf numFmtId="0" fontId="10" fillId="0" borderId="0" pivotButton="0" quotePrefix="0" xfId="0"/>
    <xf numFmtId="0" fontId="12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CEBDD"/>
        </patternFill>
      </fill>
    </dxf>
    <dxf>
      <font>
        <b val="1"/>
        <color rgb="001A8F5A"/>
      </font>
    </dxf>
    <dxf>
      <font>
        <b val="1"/>
        <color rgb="00C0392B"/>
      </font>
    </dxf>
    <dxf>
      <fill>
        <patternFill patternType="solid">
          <fgColor rgb="00D9F4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rtly-app.com/es/?utm_source=template&amp;utm_medium=sheets&amp;utm_campaign=voyage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partly-app.com/es/?utm_source=template&amp;utm_medium=sheets&amp;utm_campaign=voyage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partly-app.com/es/?utm_source=template&amp;utm_medium=sheets&amp;utm_campaign=voyag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Partly · Presupuesto y gastos de viaje</t>
        </is>
      </c>
    </row>
    <row r="3">
      <c r="A3" s="2" t="inlineStr">
        <is>
          <t>Para usarla: Archivo &gt; Hacer una copia. Borra las filas de ejemplo y pon vuestros nombres.</t>
        </is>
      </c>
    </row>
    <row r="5" ht="34" customHeight="1">
      <c r="A5" s="3" t="inlineStr">
        <is>
          <t>1. Pestaña Viajeros: escribe los nombres (máx. 8).</t>
        </is>
      </c>
    </row>
    <row r="6" ht="34" customHeight="1">
      <c r="A6" s="3" t="inlineStr">
        <is>
          <t>2. Pestaña Monedas: elige la moneda del grupo y pon el cambio de las demás monedas.</t>
        </is>
      </c>
    </row>
    <row r="7" ht="34" customHeight="1">
      <c r="A7" s="3" t="inlineStr">
        <is>
          <t>3. Pestaña Gastos: una fila por gasto, en la moneda en que se pagó. La conversión es automática.</t>
        </is>
      </c>
    </row>
    <row r="8" ht="34" customHeight="1">
      <c r="A8" s="3" t="inlineStr">
        <is>
          <t>4. Partes: vacío para repartir a partes iguales. Si no, un peso por persona (0 = no participa, 2 = doble parte).</t>
        </is>
      </c>
    </row>
    <row r="9" ht="34" customHeight="1">
      <c r="A9" s="3" t="inlineStr">
        <is>
          <t>5. Pestaña Saldos: quién debe cuánto a quién. Mejor cerrar cuentas la última noche que tres semanas después.</t>
        </is>
      </c>
    </row>
    <row r="12">
      <c r="A12" s="4" t="inlineStr">
        <is>
          <t>Cuando la hoja de cálculo se hace pesada: Partly escanea el ticket y hace las cuentas.</t>
        </is>
      </c>
    </row>
    <row r="13">
      <c r="A13" s="5" t="inlineStr">
        <is>
          <t>https://partly-app.com/es/?utm_source=template&amp;utm_medium=sheets&amp;utm_campaign=voyage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6" t="inlineStr">
        <is>
          <t>Nombre</t>
        </is>
      </c>
    </row>
    <row r="2">
      <c r="A2" s="7" t="inlineStr">
        <is>
          <t>Álex</t>
        </is>
      </c>
    </row>
    <row r="3">
      <c r="A3" s="7" t="inlineStr">
        <is>
          <t>Sara</t>
        </is>
      </c>
    </row>
    <row r="4">
      <c r="A4" s="7" t="inlineStr">
        <is>
          <t>Lucía</t>
        </is>
      </c>
    </row>
    <row r="5">
      <c r="A5" s="7" t="inlineStr">
        <is>
          <t>Mateo</t>
        </is>
      </c>
    </row>
    <row r="6">
      <c r="A6" s="7" t="n"/>
    </row>
    <row r="7">
      <c r="A7" s="7" t="n"/>
    </row>
    <row r="8">
      <c r="A8" s="7" t="n"/>
    </row>
    <row r="9">
      <c r="A9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28" customWidth="1" min="2" max="2"/>
  </cols>
  <sheetData>
    <row r="1">
      <c r="A1" s="8" t="inlineStr">
        <is>
          <t>Moneda del grupo</t>
        </is>
      </c>
      <c r="B1" s="9" t="inlineStr">
        <is>
          <t>EUR</t>
        </is>
      </c>
    </row>
    <row r="2">
      <c r="A2" s="10" t="inlineStr">
        <is>
          <t>Pon el cambio del día (en Google Sheets también puedes escribir =GOOGLEFINANCE("CURRENCY:CZKEUR")). Los cambios de ejemplo hay que sustituirlos.</t>
        </is>
      </c>
    </row>
    <row r="3">
      <c r="A3" s="6" t="inlineStr">
        <is>
          <t>Código</t>
        </is>
      </c>
      <c r="B3" s="6">
        <f>"Cambio: 1 unidad = x "&amp;$B$1</f>
        <v/>
      </c>
    </row>
    <row r="4">
      <c r="A4" t="inlineStr">
        <is>
          <t>EUR</t>
        </is>
      </c>
      <c r="B4" s="11" t="n">
        <v>1</v>
      </c>
    </row>
    <row r="5">
      <c r="A5" t="inlineStr">
        <is>
          <t>CZK</t>
        </is>
      </c>
      <c r="B5" s="11" t="n">
        <v>0.04</v>
      </c>
      <c r="C5" s="4" t="inlineStr">
        <is>
          <t>Ejemplo</t>
        </is>
      </c>
    </row>
    <row r="6">
      <c r="A6" t="inlineStr">
        <is>
          <t>GBP</t>
        </is>
      </c>
      <c r="B6" s="11" t="n"/>
    </row>
    <row r="7">
      <c r="A7" t="inlineStr">
        <is>
          <t>USD</t>
        </is>
      </c>
      <c r="B7" s="11" t="n"/>
    </row>
    <row r="8">
      <c r="A8" t="inlineStr">
        <is>
          <t>CHF</t>
        </is>
      </c>
      <c r="B8" s="11" t="n"/>
    </row>
    <row r="9">
      <c r="A9" t="inlineStr">
        <is>
          <t>HUF</t>
        </is>
      </c>
      <c r="B9" s="11" t="n"/>
    </row>
    <row r="10">
      <c r="A10" t="inlineStr">
        <is>
          <t>PLN</t>
        </is>
      </c>
      <c r="B10" s="11" t="n"/>
    </row>
    <row r="11">
      <c r="A11" t="inlineStr">
        <is>
          <t>DKK</t>
        </is>
      </c>
      <c r="B11" s="11" t="n"/>
    </row>
    <row r="12">
      <c r="A12" t="inlineStr">
        <is>
          <t>SEK</t>
        </is>
      </c>
      <c r="B12" s="11" t="n"/>
    </row>
    <row r="13">
      <c r="A13" t="inlineStr">
        <is>
          <t>NOK</t>
        </is>
      </c>
      <c r="B13" s="11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5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12" customWidth="1" min="4" max="4"/>
    <col width="9" customWidth="1" min="5" max="5"/>
    <col width="14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hidden="1" width="12" customWidth="1" min="16" max="16"/>
    <col hidden="1" width="12" customWidth="1" min="17" max="17"/>
    <col width="18" customWidth="1" min="18" max="18"/>
  </cols>
  <sheetData>
    <row r="1" ht="26" customHeight="1">
      <c r="A1" s="12" t="inlineStr">
        <is>
          <t>Partly · Presupuesto y gastos de viaje</t>
        </is>
      </c>
    </row>
    <row r="2">
      <c r="A2" s="5" t="inlineStr">
        <is>
          <t>Cuando la hoja de cálculo se hace pesada: Partly escanea el ticket y hace las cuentas.  https://partly-app.com/es/?utm_source=template&amp;utm_medium=sheets&amp;utm_campaign=voyage</t>
        </is>
      </c>
    </row>
    <row r="3" ht="32" customHeight="1">
      <c r="A3" s="13" t="inlineStr">
        <is>
          <t>Fecha</t>
        </is>
      </c>
      <c r="B3" s="13" t="inlineStr">
        <is>
          <t>Descripción</t>
        </is>
      </c>
      <c r="C3" s="13" t="inlineStr">
        <is>
          <t>Categoría</t>
        </is>
      </c>
      <c r="D3" s="13" t="inlineStr">
        <is>
          <t>Importe</t>
        </is>
      </c>
      <c r="E3" s="13" t="inlineStr">
        <is>
          <t>Moneda</t>
        </is>
      </c>
      <c r="F3" s="13">
        <f>"Importe ("&amp;'Monedas'!$B$1&amp;")"</f>
        <v/>
      </c>
      <c r="G3" s="13" t="inlineStr">
        <is>
          <t>Pagado por</t>
        </is>
      </c>
      <c r="H3" s="13">
        <f>"Partes "&amp;IF('Viajeros'!$A$2="","#1",'Viajeros'!$A$2)</f>
        <v/>
      </c>
      <c r="I3" s="13">
        <f>"Partes "&amp;IF('Viajeros'!$A$3="","#2",'Viajeros'!$A$3)</f>
        <v/>
      </c>
      <c r="J3" s="13">
        <f>"Partes "&amp;IF('Viajeros'!$A$4="","#3",'Viajeros'!$A$4)</f>
        <v/>
      </c>
      <c r="K3" s="13">
        <f>"Partes "&amp;IF('Viajeros'!$A$5="","#4",'Viajeros'!$A$5)</f>
        <v/>
      </c>
      <c r="L3" s="13">
        <f>"Partes "&amp;IF('Viajeros'!$A$6="","#5",'Viajeros'!$A$6)</f>
        <v/>
      </c>
      <c r="M3" s="13">
        <f>"Partes "&amp;IF('Viajeros'!$A$7="","#6",'Viajeros'!$A$7)</f>
        <v/>
      </c>
      <c r="N3" s="13">
        <f>"Partes "&amp;IF('Viajeros'!$A$8="","#7",'Viajeros'!$A$8)</f>
        <v/>
      </c>
      <c r="O3" s="13">
        <f>"Partes "&amp;IF('Viajeros'!$A$9="","#8",'Viajeros'!$A$9)</f>
        <v/>
      </c>
      <c r="P3" s="14" t="inlineStr">
        <is>
          <t>Total partes</t>
        </is>
      </c>
      <c r="Q3" s="14" t="inlineStr">
        <is>
          <t>n</t>
        </is>
      </c>
      <c r="R3" s="14" t="inlineStr">
        <is>
          <t>Control</t>
        </is>
      </c>
    </row>
    <row r="4">
      <c r="A4" s="15" t="n">
        <v>46312</v>
      </c>
      <c r="B4" t="inlineStr">
        <is>
          <t>Piso 3 noches (Ejemplo)</t>
        </is>
      </c>
      <c r="C4" t="inlineStr">
        <is>
          <t>Alojamiento</t>
        </is>
      </c>
      <c r="D4" s="16" t="n">
        <v>480</v>
      </c>
      <c r="E4" t="inlineStr">
        <is>
          <t>EUR</t>
        </is>
      </c>
      <c r="F4" s="17">
        <f>IF(D4="",0,D4*IF(OR(E4="",E4='Monedas'!$B$1),1,IFERROR(VLOOKUP(E4,'Monedas'!$A$4:$B$40,2,FALSE),0)))</f>
        <v/>
      </c>
      <c r="G4" t="inlineStr">
        <is>
          <t>Álex</t>
        </is>
      </c>
      <c r="P4">
        <f>MAX(1,IF(COUNT(H4:O4)=0,COUNTIF('Viajeros'!$A$2:$A$9,"?*"),SUM(H4:O4)))</f>
        <v/>
      </c>
      <c r="Q4">
        <f>COUNT(H4:O4)</f>
        <v/>
      </c>
      <c r="R4">
        <f>IF(OR(D4="",E4="",E4='Monedas'!$B$1),"",IF(IFERROR(VLOOKUP(E4,'Monedas'!$A$4:$B$40,2,FALSE),0)=0,"⚠ falta el cambio",""))</f>
        <v/>
      </c>
    </row>
    <row r="5">
      <c r="A5" s="15" t="n">
        <v>46313</v>
      </c>
      <c r="B5" t="inlineStr">
        <is>
          <t>Cena (Ejemplo)</t>
        </is>
      </c>
      <c r="C5" t="inlineStr">
        <is>
          <t>Restaurante</t>
        </is>
      </c>
      <c r="D5" s="16" t="n">
        <v>1450</v>
      </c>
      <c r="E5" t="inlineStr">
        <is>
          <t>CZK</t>
        </is>
      </c>
      <c r="F5" s="17">
        <f>IF(D5="",0,D5*IF(OR(E5="",E5='Monedas'!$B$1),1,IFERROR(VLOOKUP(E5,'Monedas'!$A$4:$B$40,2,FALSE),0)))</f>
        <v/>
      </c>
      <c r="G5" t="inlineStr">
        <is>
          <t>Sara</t>
        </is>
      </c>
      <c r="P5">
        <f>MAX(1,IF(COUNT(H5:O5)=0,COUNTIF('Viajeros'!$A$2:$A$9,"?*"),SUM(H5:O5)))</f>
        <v/>
      </c>
      <c r="Q5">
        <f>COUNT(H5:O5)</f>
        <v/>
      </c>
      <c r="R5">
        <f>IF(OR(D5="",E5="",E5='Monedas'!$B$1),"",IF(IFERROR(VLOOKUP(E5,'Monedas'!$A$4:$B$40,2,FALSE),0)=0,"⚠ falta el cambio",""))</f>
        <v/>
      </c>
    </row>
    <row r="6">
      <c r="A6" s="15" t="n">
        <v>46313</v>
      </c>
      <c r="B6" t="inlineStr">
        <is>
          <t>Museo (sin Mateo) (Ejemplo)</t>
        </is>
      </c>
      <c r="C6" t="inlineStr">
        <is>
          <t>Actividades</t>
        </is>
      </c>
      <c r="D6" s="16" t="n">
        <v>900</v>
      </c>
      <c r="E6" t="inlineStr">
        <is>
          <t>CZK</t>
        </is>
      </c>
      <c r="F6" s="17">
        <f>IF(D6="",0,D6*IF(OR(E6="",E6='Monedas'!$B$1),1,IFERROR(VLOOKUP(E6,'Monedas'!$A$4:$B$40,2,FALSE),0)))</f>
        <v/>
      </c>
      <c r="G6" t="inlineStr">
        <is>
          <t>Lucía</t>
        </is>
      </c>
      <c r="H6" t="n">
        <v>1</v>
      </c>
      <c r="I6" t="n">
        <v>1</v>
      </c>
      <c r="J6" t="n">
        <v>1</v>
      </c>
      <c r="K6" t="n">
        <v>0</v>
      </c>
      <c r="P6">
        <f>MAX(1,IF(COUNT(H6:O6)=0,COUNTIF('Viajeros'!$A$2:$A$9,"?*"),SUM(H6:O6)))</f>
        <v/>
      </c>
      <c r="Q6">
        <f>COUNT(H6:O6)</f>
        <v/>
      </c>
      <c r="R6">
        <f>IF(OR(D6="",E6="",E6='Monedas'!$B$1),"",IF(IFERROR(VLOOKUP(E6,'Monedas'!$A$4:$B$40,2,FALSE),0)=0,"⚠ falta el cambio",""))</f>
        <v/>
      </c>
    </row>
    <row r="7">
      <c r="A7" s="15" t="n"/>
      <c r="D7" s="16" t="n"/>
      <c r="F7" s="17">
        <f>IF(D7="",0,D7*IF(OR(E7="",E7='Monedas'!$B$1),1,IFERROR(VLOOKUP(E7,'Monedas'!$A$4:$B$40,2,FALSE),0)))</f>
        <v/>
      </c>
      <c r="P7">
        <f>MAX(1,IF(COUNT(H7:O7)=0,COUNTIF('Viajeros'!$A$2:$A$9,"?*"),SUM(H7:O7)))</f>
        <v/>
      </c>
      <c r="Q7">
        <f>COUNT(H7:O7)</f>
        <v/>
      </c>
      <c r="R7">
        <f>IF(OR(D7="",E7="",E7='Monedas'!$B$1),"",IF(IFERROR(VLOOKUP(E7,'Monedas'!$A$4:$B$40,2,FALSE),0)=0,"⚠ falta el cambio",""))</f>
        <v/>
      </c>
    </row>
    <row r="8">
      <c r="A8" s="15" t="n"/>
      <c r="D8" s="16" t="n"/>
      <c r="F8" s="17">
        <f>IF(D8="",0,D8*IF(OR(E8="",E8='Monedas'!$B$1),1,IFERROR(VLOOKUP(E8,'Monedas'!$A$4:$B$40,2,FALSE),0)))</f>
        <v/>
      </c>
      <c r="P8">
        <f>MAX(1,IF(COUNT(H8:O8)=0,COUNTIF('Viajeros'!$A$2:$A$9,"?*"),SUM(H8:O8)))</f>
        <v/>
      </c>
      <c r="Q8">
        <f>COUNT(H8:O8)</f>
        <v/>
      </c>
      <c r="R8">
        <f>IF(OR(D8="",E8="",E8='Monedas'!$B$1),"",IF(IFERROR(VLOOKUP(E8,'Monedas'!$A$4:$B$40,2,FALSE),0)=0,"⚠ falta el cambio",""))</f>
        <v/>
      </c>
    </row>
    <row r="9">
      <c r="A9" s="15" t="n"/>
      <c r="D9" s="16" t="n"/>
      <c r="F9" s="17">
        <f>IF(D9="",0,D9*IF(OR(E9="",E9='Monedas'!$B$1),1,IFERROR(VLOOKUP(E9,'Monedas'!$A$4:$B$40,2,FALSE),0)))</f>
        <v/>
      </c>
      <c r="P9">
        <f>MAX(1,IF(COUNT(H9:O9)=0,COUNTIF('Viajeros'!$A$2:$A$9,"?*"),SUM(H9:O9)))</f>
        <v/>
      </c>
      <c r="Q9">
        <f>COUNT(H9:O9)</f>
        <v/>
      </c>
      <c r="R9">
        <f>IF(OR(D9="",E9="",E9='Monedas'!$B$1),"",IF(IFERROR(VLOOKUP(E9,'Monedas'!$A$4:$B$40,2,FALSE),0)=0,"⚠ falta el cambio",""))</f>
        <v/>
      </c>
    </row>
    <row r="10">
      <c r="A10" s="15" t="n"/>
      <c r="D10" s="16" t="n"/>
      <c r="F10" s="17">
        <f>IF(D10="",0,D10*IF(OR(E10="",E10='Monedas'!$B$1),1,IFERROR(VLOOKUP(E10,'Monedas'!$A$4:$B$40,2,FALSE),0)))</f>
        <v/>
      </c>
      <c r="P10">
        <f>MAX(1,IF(COUNT(H10:O10)=0,COUNTIF('Viajeros'!$A$2:$A$9,"?*"),SUM(H10:O10)))</f>
        <v/>
      </c>
      <c r="Q10">
        <f>COUNT(H10:O10)</f>
        <v/>
      </c>
      <c r="R10">
        <f>IF(OR(D10="",E10="",E10='Monedas'!$B$1),"",IF(IFERROR(VLOOKUP(E10,'Monedas'!$A$4:$B$40,2,FALSE),0)=0,"⚠ falta el cambio",""))</f>
        <v/>
      </c>
    </row>
    <row r="11">
      <c r="A11" s="15" t="n"/>
      <c r="D11" s="16" t="n"/>
      <c r="F11" s="17">
        <f>IF(D11="",0,D11*IF(OR(E11="",E11='Monedas'!$B$1),1,IFERROR(VLOOKUP(E11,'Monedas'!$A$4:$B$40,2,FALSE),0)))</f>
        <v/>
      </c>
      <c r="P11">
        <f>MAX(1,IF(COUNT(H11:O11)=0,COUNTIF('Viajeros'!$A$2:$A$9,"?*"),SUM(H11:O11)))</f>
        <v/>
      </c>
      <c r="Q11">
        <f>COUNT(H11:O11)</f>
        <v/>
      </c>
      <c r="R11">
        <f>IF(OR(D11="",E11="",E11='Monedas'!$B$1),"",IF(IFERROR(VLOOKUP(E11,'Monedas'!$A$4:$B$40,2,FALSE),0)=0,"⚠ falta el cambio",""))</f>
        <v/>
      </c>
    </row>
    <row r="12">
      <c r="A12" s="15" t="n"/>
      <c r="D12" s="16" t="n"/>
      <c r="F12" s="17">
        <f>IF(D12="",0,D12*IF(OR(E12="",E12='Monedas'!$B$1),1,IFERROR(VLOOKUP(E12,'Monedas'!$A$4:$B$40,2,FALSE),0)))</f>
        <v/>
      </c>
      <c r="P12">
        <f>MAX(1,IF(COUNT(H12:O12)=0,COUNTIF('Viajeros'!$A$2:$A$9,"?*"),SUM(H12:O12)))</f>
        <v/>
      </c>
      <c r="Q12">
        <f>COUNT(H12:O12)</f>
        <v/>
      </c>
      <c r="R12">
        <f>IF(OR(D12="",E12="",E12='Monedas'!$B$1),"",IF(IFERROR(VLOOKUP(E12,'Monedas'!$A$4:$B$40,2,FALSE),0)=0,"⚠ falta el cambio",""))</f>
        <v/>
      </c>
    </row>
    <row r="13">
      <c r="A13" s="15" t="n"/>
      <c r="D13" s="16" t="n"/>
      <c r="F13" s="17">
        <f>IF(D13="",0,D13*IF(OR(E13="",E13='Monedas'!$B$1),1,IFERROR(VLOOKUP(E13,'Monedas'!$A$4:$B$40,2,FALSE),0)))</f>
        <v/>
      </c>
      <c r="P13">
        <f>MAX(1,IF(COUNT(H13:O13)=0,COUNTIF('Viajeros'!$A$2:$A$9,"?*"),SUM(H13:O13)))</f>
        <v/>
      </c>
      <c r="Q13">
        <f>COUNT(H13:O13)</f>
        <v/>
      </c>
      <c r="R13">
        <f>IF(OR(D13="",E13="",E13='Monedas'!$B$1),"",IF(IFERROR(VLOOKUP(E13,'Monedas'!$A$4:$B$40,2,FALSE),0)=0,"⚠ falta el cambio",""))</f>
        <v/>
      </c>
    </row>
    <row r="14">
      <c r="A14" s="15" t="n"/>
      <c r="D14" s="16" t="n"/>
      <c r="F14" s="17">
        <f>IF(D14="",0,D14*IF(OR(E14="",E14='Monedas'!$B$1),1,IFERROR(VLOOKUP(E14,'Monedas'!$A$4:$B$40,2,FALSE),0)))</f>
        <v/>
      </c>
      <c r="P14">
        <f>MAX(1,IF(COUNT(H14:O14)=0,COUNTIF('Viajeros'!$A$2:$A$9,"?*"),SUM(H14:O14)))</f>
        <v/>
      </c>
      <c r="Q14">
        <f>COUNT(H14:O14)</f>
        <v/>
      </c>
      <c r="R14">
        <f>IF(OR(D14="",E14="",E14='Monedas'!$B$1),"",IF(IFERROR(VLOOKUP(E14,'Monedas'!$A$4:$B$40,2,FALSE),0)=0,"⚠ falta el cambio",""))</f>
        <v/>
      </c>
    </row>
    <row r="15">
      <c r="A15" s="15" t="n"/>
      <c r="D15" s="16" t="n"/>
      <c r="F15" s="17">
        <f>IF(D15="",0,D15*IF(OR(E15="",E15='Monedas'!$B$1),1,IFERROR(VLOOKUP(E15,'Monedas'!$A$4:$B$40,2,FALSE),0)))</f>
        <v/>
      </c>
      <c r="P15">
        <f>MAX(1,IF(COUNT(H15:O15)=0,COUNTIF('Viajeros'!$A$2:$A$9,"?*"),SUM(H15:O15)))</f>
        <v/>
      </c>
      <c r="Q15">
        <f>COUNT(H15:O15)</f>
        <v/>
      </c>
      <c r="R15">
        <f>IF(OR(D15="",E15="",E15='Monedas'!$B$1),"",IF(IFERROR(VLOOKUP(E15,'Monedas'!$A$4:$B$40,2,FALSE),0)=0,"⚠ falta el cambio",""))</f>
        <v/>
      </c>
    </row>
    <row r="16">
      <c r="A16" s="15" t="n"/>
      <c r="D16" s="16" t="n"/>
      <c r="F16" s="17">
        <f>IF(D16="",0,D16*IF(OR(E16="",E16='Monedas'!$B$1),1,IFERROR(VLOOKUP(E16,'Monedas'!$A$4:$B$40,2,FALSE),0)))</f>
        <v/>
      </c>
      <c r="P16">
        <f>MAX(1,IF(COUNT(H16:O16)=0,COUNTIF('Viajeros'!$A$2:$A$9,"?*"),SUM(H16:O16)))</f>
        <v/>
      </c>
      <c r="Q16">
        <f>COUNT(H16:O16)</f>
        <v/>
      </c>
      <c r="R16">
        <f>IF(OR(D16="",E16="",E16='Monedas'!$B$1),"",IF(IFERROR(VLOOKUP(E16,'Monedas'!$A$4:$B$40,2,FALSE),0)=0,"⚠ falta el cambio",""))</f>
        <v/>
      </c>
    </row>
    <row r="17">
      <c r="A17" s="15" t="n"/>
      <c r="D17" s="16" t="n"/>
      <c r="F17" s="17">
        <f>IF(D17="",0,D17*IF(OR(E17="",E17='Monedas'!$B$1),1,IFERROR(VLOOKUP(E17,'Monedas'!$A$4:$B$40,2,FALSE),0)))</f>
        <v/>
      </c>
      <c r="P17">
        <f>MAX(1,IF(COUNT(H17:O17)=0,COUNTIF('Viajeros'!$A$2:$A$9,"?*"),SUM(H17:O17)))</f>
        <v/>
      </c>
      <c r="Q17">
        <f>COUNT(H17:O17)</f>
        <v/>
      </c>
      <c r="R17">
        <f>IF(OR(D17="",E17="",E17='Monedas'!$B$1),"",IF(IFERROR(VLOOKUP(E17,'Monedas'!$A$4:$B$40,2,FALSE),0)=0,"⚠ falta el cambio",""))</f>
        <v/>
      </c>
    </row>
    <row r="18">
      <c r="A18" s="15" t="n"/>
      <c r="D18" s="16" t="n"/>
      <c r="F18" s="17">
        <f>IF(D18="",0,D18*IF(OR(E18="",E18='Monedas'!$B$1),1,IFERROR(VLOOKUP(E18,'Monedas'!$A$4:$B$40,2,FALSE),0)))</f>
        <v/>
      </c>
      <c r="P18">
        <f>MAX(1,IF(COUNT(H18:O18)=0,COUNTIF('Viajeros'!$A$2:$A$9,"?*"),SUM(H18:O18)))</f>
        <v/>
      </c>
      <c r="Q18">
        <f>COUNT(H18:O18)</f>
        <v/>
      </c>
      <c r="R18">
        <f>IF(OR(D18="",E18="",E18='Monedas'!$B$1),"",IF(IFERROR(VLOOKUP(E18,'Monedas'!$A$4:$B$40,2,FALSE),0)=0,"⚠ falta el cambio",""))</f>
        <v/>
      </c>
    </row>
    <row r="19">
      <c r="A19" s="15" t="n"/>
      <c r="D19" s="16" t="n"/>
      <c r="F19" s="17">
        <f>IF(D19="",0,D19*IF(OR(E19="",E19='Monedas'!$B$1),1,IFERROR(VLOOKUP(E19,'Monedas'!$A$4:$B$40,2,FALSE),0)))</f>
        <v/>
      </c>
      <c r="P19">
        <f>MAX(1,IF(COUNT(H19:O19)=0,COUNTIF('Viajeros'!$A$2:$A$9,"?*"),SUM(H19:O19)))</f>
        <v/>
      </c>
      <c r="Q19">
        <f>COUNT(H19:O19)</f>
        <v/>
      </c>
      <c r="R19">
        <f>IF(OR(D19="",E19="",E19='Monedas'!$B$1),"",IF(IFERROR(VLOOKUP(E19,'Monedas'!$A$4:$B$40,2,FALSE),0)=0,"⚠ falta el cambio",""))</f>
        <v/>
      </c>
    </row>
    <row r="20">
      <c r="A20" s="15" t="n"/>
      <c r="D20" s="16" t="n"/>
      <c r="F20" s="17">
        <f>IF(D20="",0,D20*IF(OR(E20="",E20='Monedas'!$B$1),1,IFERROR(VLOOKUP(E20,'Monedas'!$A$4:$B$40,2,FALSE),0)))</f>
        <v/>
      </c>
      <c r="P20">
        <f>MAX(1,IF(COUNT(H20:O20)=0,COUNTIF('Viajeros'!$A$2:$A$9,"?*"),SUM(H20:O20)))</f>
        <v/>
      </c>
      <c r="Q20">
        <f>COUNT(H20:O20)</f>
        <v/>
      </c>
      <c r="R20">
        <f>IF(OR(D20="",E20="",E20='Monedas'!$B$1),"",IF(IFERROR(VLOOKUP(E20,'Monedas'!$A$4:$B$40,2,FALSE),0)=0,"⚠ falta el cambio",""))</f>
        <v/>
      </c>
    </row>
    <row r="21">
      <c r="A21" s="15" t="n"/>
      <c r="D21" s="16" t="n"/>
      <c r="F21" s="17">
        <f>IF(D21="",0,D21*IF(OR(E21="",E21='Monedas'!$B$1),1,IFERROR(VLOOKUP(E21,'Monedas'!$A$4:$B$40,2,FALSE),0)))</f>
        <v/>
      </c>
      <c r="P21">
        <f>MAX(1,IF(COUNT(H21:O21)=0,COUNTIF('Viajeros'!$A$2:$A$9,"?*"),SUM(H21:O21)))</f>
        <v/>
      </c>
      <c r="Q21">
        <f>COUNT(H21:O21)</f>
        <v/>
      </c>
      <c r="R21">
        <f>IF(OR(D21="",E21="",E21='Monedas'!$B$1),"",IF(IFERROR(VLOOKUP(E21,'Monedas'!$A$4:$B$40,2,FALSE),0)=0,"⚠ falta el cambio",""))</f>
        <v/>
      </c>
    </row>
    <row r="22">
      <c r="A22" s="15" t="n"/>
      <c r="D22" s="16" t="n"/>
      <c r="F22" s="17">
        <f>IF(D22="",0,D22*IF(OR(E22="",E22='Monedas'!$B$1),1,IFERROR(VLOOKUP(E22,'Monedas'!$A$4:$B$40,2,FALSE),0)))</f>
        <v/>
      </c>
      <c r="P22">
        <f>MAX(1,IF(COUNT(H22:O22)=0,COUNTIF('Viajeros'!$A$2:$A$9,"?*"),SUM(H22:O22)))</f>
        <v/>
      </c>
      <c r="Q22">
        <f>COUNT(H22:O22)</f>
        <v/>
      </c>
      <c r="R22">
        <f>IF(OR(D22="",E22="",E22='Monedas'!$B$1),"",IF(IFERROR(VLOOKUP(E22,'Monedas'!$A$4:$B$40,2,FALSE),0)=0,"⚠ falta el cambio",""))</f>
        <v/>
      </c>
    </row>
    <row r="23">
      <c r="A23" s="15" t="n"/>
      <c r="D23" s="16" t="n"/>
      <c r="F23" s="17">
        <f>IF(D23="",0,D23*IF(OR(E23="",E23='Monedas'!$B$1),1,IFERROR(VLOOKUP(E23,'Monedas'!$A$4:$B$40,2,FALSE),0)))</f>
        <v/>
      </c>
      <c r="P23">
        <f>MAX(1,IF(COUNT(H23:O23)=0,COUNTIF('Viajeros'!$A$2:$A$9,"?*"),SUM(H23:O23)))</f>
        <v/>
      </c>
      <c r="Q23">
        <f>COUNT(H23:O23)</f>
        <v/>
      </c>
      <c r="R23">
        <f>IF(OR(D23="",E23="",E23='Monedas'!$B$1),"",IF(IFERROR(VLOOKUP(E23,'Monedas'!$A$4:$B$40,2,FALSE),0)=0,"⚠ falta el cambio",""))</f>
        <v/>
      </c>
    </row>
    <row r="24">
      <c r="A24" s="15" t="n"/>
      <c r="D24" s="16" t="n"/>
      <c r="F24" s="17">
        <f>IF(D24="",0,D24*IF(OR(E24="",E24='Monedas'!$B$1),1,IFERROR(VLOOKUP(E24,'Monedas'!$A$4:$B$40,2,FALSE),0)))</f>
        <v/>
      </c>
      <c r="P24">
        <f>MAX(1,IF(COUNT(H24:O24)=0,COUNTIF('Viajeros'!$A$2:$A$9,"?*"),SUM(H24:O24)))</f>
        <v/>
      </c>
      <c r="Q24">
        <f>COUNT(H24:O24)</f>
        <v/>
      </c>
      <c r="R24">
        <f>IF(OR(D24="",E24="",E24='Monedas'!$B$1),"",IF(IFERROR(VLOOKUP(E24,'Monedas'!$A$4:$B$40,2,FALSE),0)=0,"⚠ falta el cambio",""))</f>
        <v/>
      </c>
    </row>
    <row r="25">
      <c r="A25" s="15" t="n"/>
      <c r="D25" s="16" t="n"/>
      <c r="F25" s="17">
        <f>IF(D25="",0,D25*IF(OR(E25="",E25='Monedas'!$B$1),1,IFERROR(VLOOKUP(E25,'Monedas'!$A$4:$B$40,2,FALSE),0)))</f>
        <v/>
      </c>
      <c r="P25">
        <f>MAX(1,IF(COUNT(H25:O25)=0,COUNTIF('Viajeros'!$A$2:$A$9,"?*"),SUM(H25:O25)))</f>
        <v/>
      </c>
      <c r="Q25">
        <f>COUNT(H25:O25)</f>
        <v/>
      </c>
      <c r="R25">
        <f>IF(OR(D25="",E25="",E25='Monedas'!$B$1),"",IF(IFERROR(VLOOKUP(E25,'Monedas'!$A$4:$B$40,2,FALSE),0)=0,"⚠ falta el cambio",""))</f>
        <v/>
      </c>
    </row>
    <row r="26">
      <c r="A26" s="15" t="n"/>
      <c r="D26" s="16" t="n"/>
      <c r="F26" s="17">
        <f>IF(D26="",0,D26*IF(OR(E26="",E26='Monedas'!$B$1),1,IFERROR(VLOOKUP(E26,'Monedas'!$A$4:$B$40,2,FALSE),0)))</f>
        <v/>
      </c>
      <c r="P26">
        <f>MAX(1,IF(COUNT(H26:O26)=0,COUNTIF('Viajeros'!$A$2:$A$9,"?*"),SUM(H26:O26)))</f>
        <v/>
      </c>
      <c r="Q26">
        <f>COUNT(H26:O26)</f>
        <v/>
      </c>
      <c r="R26">
        <f>IF(OR(D26="",E26="",E26='Monedas'!$B$1),"",IF(IFERROR(VLOOKUP(E26,'Monedas'!$A$4:$B$40,2,FALSE),0)=0,"⚠ falta el cambio",""))</f>
        <v/>
      </c>
    </row>
    <row r="27">
      <c r="A27" s="15" t="n"/>
      <c r="D27" s="16" t="n"/>
      <c r="F27" s="17">
        <f>IF(D27="",0,D27*IF(OR(E27="",E27='Monedas'!$B$1),1,IFERROR(VLOOKUP(E27,'Monedas'!$A$4:$B$40,2,FALSE),0)))</f>
        <v/>
      </c>
      <c r="P27">
        <f>MAX(1,IF(COUNT(H27:O27)=0,COUNTIF('Viajeros'!$A$2:$A$9,"?*"),SUM(H27:O27)))</f>
        <v/>
      </c>
      <c r="Q27">
        <f>COUNT(H27:O27)</f>
        <v/>
      </c>
      <c r="R27">
        <f>IF(OR(D27="",E27="",E27='Monedas'!$B$1),"",IF(IFERROR(VLOOKUP(E27,'Monedas'!$A$4:$B$40,2,FALSE),0)=0,"⚠ falta el cambio",""))</f>
        <v/>
      </c>
    </row>
    <row r="28">
      <c r="A28" s="15" t="n"/>
      <c r="D28" s="16" t="n"/>
      <c r="F28" s="17">
        <f>IF(D28="",0,D28*IF(OR(E28="",E28='Monedas'!$B$1),1,IFERROR(VLOOKUP(E28,'Monedas'!$A$4:$B$40,2,FALSE),0)))</f>
        <v/>
      </c>
      <c r="P28">
        <f>MAX(1,IF(COUNT(H28:O28)=0,COUNTIF('Viajeros'!$A$2:$A$9,"?*"),SUM(H28:O28)))</f>
        <v/>
      </c>
      <c r="Q28">
        <f>COUNT(H28:O28)</f>
        <v/>
      </c>
      <c r="R28">
        <f>IF(OR(D28="",E28="",E28='Monedas'!$B$1),"",IF(IFERROR(VLOOKUP(E28,'Monedas'!$A$4:$B$40,2,FALSE),0)=0,"⚠ falta el cambio",""))</f>
        <v/>
      </c>
    </row>
    <row r="29">
      <c r="A29" s="15" t="n"/>
      <c r="D29" s="16" t="n"/>
      <c r="F29" s="17">
        <f>IF(D29="",0,D29*IF(OR(E29="",E29='Monedas'!$B$1),1,IFERROR(VLOOKUP(E29,'Monedas'!$A$4:$B$40,2,FALSE),0)))</f>
        <v/>
      </c>
      <c r="P29">
        <f>MAX(1,IF(COUNT(H29:O29)=0,COUNTIF('Viajeros'!$A$2:$A$9,"?*"),SUM(H29:O29)))</f>
        <v/>
      </c>
      <c r="Q29">
        <f>COUNT(H29:O29)</f>
        <v/>
      </c>
      <c r="R29">
        <f>IF(OR(D29="",E29="",E29='Monedas'!$B$1),"",IF(IFERROR(VLOOKUP(E29,'Monedas'!$A$4:$B$40,2,FALSE),0)=0,"⚠ falta el cambio",""))</f>
        <v/>
      </c>
    </row>
    <row r="30">
      <c r="A30" s="15" t="n"/>
      <c r="D30" s="16" t="n"/>
      <c r="F30" s="17">
        <f>IF(D30="",0,D30*IF(OR(E30="",E30='Monedas'!$B$1),1,IFERROR(VLOOKUP(E30,'Monedas'!$A$4:$B$40,2,FALSE),0)))</f>
        <v/>
      </c>
      <c r="P30">
        <f>MAX(1,IF(COUNT(H30:O30)=0,COUNTIF('Viajeros'!$A$2:$A$9,"?*"),SUM(H30:O30)))</f>
        <v/>
      </c>
      <c r="Q30">
        <f>COUNT(H30:O30)</f>
        <v/>
      </c>
      <c r="R30">
        <f>IF(OR(D30="",E30="",E30='Monedas'!$B$1),"",IF(IFERROR(VLOOKUP(E30,'Monedas'!$A$4:$B$40,2,FALSE),0)=0,"⚠ falta el cambio",""))</f>
        <v/>
      </c>
    </row>
    <row r="31">
      <c r="A31" s="15" t="n"/>
      <c r="D31" s="16" t="n"/>
      <c r="F31" s="17">
        <f>IF(D31="",0,D31*IF(OR(E31="",E31='Monedas'!$B$1),1,IFERROR(VLOOKUP(E31,'Monedas'!$A$4:$B$40,2,FALSE),0)))</f>
        <v/>
      </c>
      <c r="P31">
        <f>MAX(1,IF(COUNT(H31:O31)=0,COUNTIF('Viajeros'!$A$2:$A$9,"?*"),SUM(H31:O31)))</f>
        <v/>
      </c>
      <c r="Q31">
        <f>COUNT(H31:O31)</f>
        <v/>
      </c>
      <c r="R31">
        <f>IF(OR(D31="",E31="",E31='Monedas'!$B$1),"",IF(IFERROR(VLOOKUP(E31,'Monedas'!$A$4:$B$40,2,FALSE),0)=0,"⚠ falta el cambio",""))</f>
        <v/>
      </c>
    </row>
    <row r="32">
      <c r="A32" s="15" t="n"/>
      <c r="D32" s="16" t="n"/>
      <c r="F32" s="17">
        <f>IF(D32="",0,D32*IF(OR(E32="",E32='Monedas'!$B$1),1,IFERROR(VLOOKUP(E32,'Monedas'!$A$4:$B$40,2,FALSE),0)))</f>
        <v/>
      </c>
      <c r="P32">
        <f>MAX(1,IF(COUNT(H32:O32)=0,COUNTIF('Viajeros'!$A$2:$A$9,"?*"),SUM(H32:O32)))</f>
        <v/>
      </c>
      <c r="Q32">
        <f>COUNT(H32:O32)</f>
        <v/>
      </c>
      <c r="R32">
        <f>IF(OR(D32="",E32="",E32='Monedas'!$B$1),"",IF(IFERROR(VLOOKUP(E32,'Monedas'!$A$4:$B$40,2,FALSE),0)=0,"⚠ falta el cambio",""))</f>
        <v/>
      </c>
    </row>
    <row r="33">
      <c r="A33" s="15" t="n"/>
      <c r="D33" s="16" t="n"/>
      <c r="F33" s="17">
        <f>IF(D33="",0,D33*IF(OR(E33="",E33='Monedas'!$B$1),1,IFERROR(VLOOKUP(E33,'Monedas'!$A$4:$B$40,2,FALSE),0)))</f>
        <v/>
      </c>
      <c r="P33">
        <f>MAX(1,IF(COUNT(H33:O33)=0,COUNTIF('Viajeros'!$A$2:$A$9,"?*"),SUM(H33:O33)))</f>
        <v/>
      </c>
      <c r="Q33">
        <f>COUNT(H33:O33)</f>
        <v/>
      </c>
      <c r="R33">
        <f>IF(OR(D33="",E33="",E33='Monedas'!$B$1),"",IF(IFERROR(VLOOKUP(E33,'Monedas'!$A$4:$B$40,2,FALSE),0)=0,"⚠ falta el cambio",""))</f>
        <v/>
      </c>
    </row>
    <row r="34">
      <c r="A34" s="15" t="n"/>
      <c r="D34" s="16" t="n"/>
      <c r="F34" s="17">
        <f>IF(D34="",0,D34*IF(OR(E34="",E34='Monedas'!$B$1),1,IFERROR(VLOOKUP(E34,'Monedas'!$A$4:$B$40,2,FALSE),0)))</f>
        <v/>
      </c>
      <c r="P34">
        <f>MAX(1,IF(COUNT(H34:O34)=0,COUNTIF('Viajeros'!$A$2:$A$9,"?*"),SUM(H34:O34)))</f>
        <v/>
      </c>
      <c r="Q34">
        <f>COUNT(H34:O34)</f>
        <v/>
      </c>
      <c r="R34">
        <f>IF(OR(D34="",E34="",E34='Monedas'!$B$1),"",IF(IFERROR(VLOOKUP(E34,'Monedas'!$A$4:$B$40,2,FALSE),0)=0,"⚠ falta el cambio",""))</f>
        <v/>
      </c>
    </row>
    <row r="35">
      <c r="A35" s="15" t="n"/>
      <c r="D35" s="16" t="n"/>
      <c r="F35" s="17">
        <f>IF(D35="",0,D35*IF(OR(E35="",E35='Monedas'!$B$1),1,IFERROR(VLOOKUP(E35,'Monedas'!$A$4:$B$40,2,FALSE),0)))</f>
        <v/>
      </c>
      <c r="P35">
        <f>MAX(1,IF(COUNT(H35:O35)=0,COUNTIF('Viajeros'!$A$2:$A$9,"?*"),SUM(H35:O35)))</f>
        <v/>
      </c>
      <c r="Q35">
        <f>COUNT(H35:O35)</f>
        <v/>
      </c>
      <c r="R35">
        <f>IF(OR(D35="",E35="",E35='Monedas'!$B$1),"",IF(IFERROR(VLOOKUP(E35,'Monedas'!$A$4:$B$40,2,FALSE),0)=0,"⚠ falta el cambio",""))</f>
        <v/>
      </c>
    </row>
    <row r="36">
      <c r="A36" s="15" t="n"/>
      <c r="D36" s="16" t="n"/>
      <c r="F36" s="17">
        <f>IF(D36="",0,D36*IF(OR(E36="",E36='Monedas'!$B$1),1,IFERROR(VLOOKUP(E36,'Monedas'!$A$4:$B$40,2,FALSE),0)))</f>
        <v/>
      </c>
      <c r="P36">
        <f>MAX(1,IF(COUNT(H36:O36)=0,COUNTIF('Viajeros'!$A$2:$A$9,"?*"),SUM(H36:O36)))</f>
        <v/>
      </c>
      <c r="Q36">
        <f>COUNT(H36:O36)</f>
        <v/>
      </c>
      <c r="R36">
        <f>IF(OR(D36="",E36="",E36='Monedas'!$B$1),"",IF(IFERROR(VLOOKUP(E36,'Monedas'!$A$4:$B$40,2,FALSE),0)=0,"⚠ falta el cambio",""))</f>
        <v/>
      </c>
    </row>
    <row r="37">
      <c r="A37" s="15" t="n"/>
      <c r="D37" s="16" t="n"/>
      <c r="F37" s="17">
        <f>IF(D37="",0,D37*IF(OR(E37="",E37='Monedas'!$B$1),1,IFERROR(VLOOKUP(E37,'Monedas'!$A$4:$B$40,2,FALSE),0)))</f>
        <v/>
      </c>
      <c r="P37">
        <f>MAX(1,IF(COUNT(H37:O37)=0,COUNTIF('Viajeros'!$A$2:$A$9,"?*"),SUM(H37:O37)))</f>
        <v/>
      </c>
      <c r="Q37">
        <f>COUNT(H37:O37)</f>
        <v/>
      </c>
      <c r="R37">
        <f>IF(OR(D37="",E37="",E37='Monedas'!$B$1),"",IF(IFERROR(VLOOKUP(E37,'Monedas'!$A$4:$B$40,2,FALSE),0)=0,"⚠ falta el cambio",""))</f>
        <v/>
      </c>
    </row>
    <row r="38">
      <c r="A38" s="15" t="n"/>
      <c r="D38" s="16" t="n"/>
      <c r="F38" s="17">
        <f>IF(D38="",0,D38*IF(OR(E38="",E38='Monedas'!$B$1),1,IFERROR(VLOOKUP(E38,'Monedas'!$A$4:$B$40,2,FALSE),0)))</f>
        <v/>
      </c>
      <c r="P38">
        <f>MAX(1,IF(COUNT(H38:O38)=0,COUNTIF('Viajeros'!$A$2:$A$9,"?*"),SUM(H38:O38)))</f>
        <v/>
      </c>
      <c r="Q38">
        <f>COUNT(H38:O38)</f>
        <v/>
      </c>
      <c r="R38">
        <f>IF(OR(D38="",E38="",E38='Monedas'!$B$1),"",IF(IFERROR(VLOOKUP(E38,'Monedas'!$A$4:$B$40,2,FALSE),0)=0,"⚠ falta el cambio",""))</f>
        <v/>
      </c>
    </row>
    <row r="39">
      <c r="A39" s="15" t="n"/>
      <c r="D39" s="16" t="n"/>
      <c r="F39" s="17">
        <f>IF(D39="",0,D39*IF(OR(E39="",E39='Monedas'!$B$1),1,IFERROR(VLOOKUP(E39,'Monedas'!$A$4:$B$40,2,FALSE),0)))</f>
        <v/>
      </c>
      <c r="P39">
        <f>MAX(1,IF(COUNT(H39:O39)=0,COUNTIF('Viajeros'!$A$2:$A$9,"?*"),SUM(H39:O39)))</f>
        <v/>
      </c>
      <c r="Q39">
        <f>COUNT(H39:O39)</f>
        <v/>
      </c>
      <c r="R39">
        <f>IF(OR(D39="",E39="",E39='Monedas'!$B$1),"",IF(IFERROR(VLOOKUP(E39,'Monedas'!$A$4:$B$40,2,FALSE),0)=0,"⚠ falta el cambio",""))</f>
        <v/>
      </c>
    </row>
    <row r="40">
      <c r="A40" s="15" t="n"/>
      <c r="D40" s="16" t="n"/>
      <c r="F40" s="17">
        <f>IF(D40="",0,D40*IF(OR(E40="",E40='Monedas'!$B$1),1,IFERROR(VLOOKUP(E40,'Monedas'!$A$4:$B$40,2,FALSE),0)))</f>
        <v/>
      </c>
      <c r="P40">
        <f>MAX(1,IF(COUNT(H40:O40)=0,COUNTIF('Viajeros'!$A$2:$A$9,"?*"),SUM(H40:O40)))</f>
        <v/>
      </c>
      <c r="Q40">
        <f>COUNT(H40:O40)</f>
        <v/>
      </c>
      <c r="R40">
        <f>IF(OR(D40="",E40="",E40='Monedas'!$B$1),"",IF(IFERROR(VLOOKUP(E40,'Monedas'!$A$4:$B$40,2,FALSE),0)=0,"⚠ falta el cambio",""))</f>
        <v/>
      </c>
    </row>
    <row r="41">
      <c r="A41" s="15" t="n"/>
      <c r="D41" s="16" t="n"/>
      <c r="F41" s="17">
        <f>IF(D41="",0,D41*IF(OR(E41="",E41='Monedas'!$B$1),1,IFERROR(VLOOKUP(E41,'Monedas'!$A$4:$B$40,2,FALSE),0)))</f>
        <v/>
      </c>
      <c r="P41">
        <f>MAX(1,IF(COUNT(H41:O41)=0,COUNTIF('Viajeros'!$A$2:$A$9,"?*"),SUM(H41:O41)))</f>
        <v/>
      </c>
      <c r="Q41">
        <f>COUNT(H41:O41)</f>
        <v/>
      </c>
      <c r="R41">
        <f>IF(OR(D41="",E41="",E41='Monedas'!$B$1),"",IF(IFERROR(VLOOKUP(E41,'Monedas'!$A$4:$B$40,2,FALSE),0)=0,"⚠ falta el cambio",""))</f>
        <v/>
      </c>
    </row>
    <row r="42">
      <c r="A42" s="15" t="n"/>
      <c r="D42" s="16" t="n"/>
      <c r="F42" s="17">
        <f>IF(D42="",0,D42*IF(OR(E42="",E42='Monedas'!$B$1),1,IFERROR(VLOOKUP(E42,'Monedas'!$A$4:$B$40,2,FALSE),0)))</f>
        <v/>
      </c>
      <c r="P42">
        <f>MAX(1,IF(COUNT(H42:O42)=0,COUNTIF('Viajeros'!$A$2:$A$9,"?*"),SUM(H42:O42)))</f>
        <v/>
      </c>
      <c r="Q42">
        <f>COUNT(H42:O42)</f>
        <v/>
      </c>
      <c r="R42">
        <f>IF(OR(D42="",E42="",E42='Monedas'!$B$1),"",IF(IFERROR(VLOOKUP(E42,'Monedas'!$A$4:$B$40,2,FALSE),0)=0,"⚠ falta el cambio",""))</f>
        <v/>
      </c>
    </row>
    <row r="43">
      <c r="A43" s="15" t="n"/>
      <c r="D43" s="16" t="n"/>
      <c r="F43" s="17">
        <f>IF(D43="",0,D43*IF(OR(E43="",E43='Monedas'!$B$1),1,IFERROR(VLOOKUP(E43,'Monedas'!$A$4:$B$40,2,FALSE),0)))</f>
        <v/>
      </c>
      <c r="P43">
        <f>MAX(1,IF(COUNT(H43:O43)=0,COUNTIF('Viajeros'!$A$2:$A$9,"?*"),SUM(H43:O43)))</f>
        <v/>
      </c>
      <c r="Q43">
        <f>COUNT(H43:O43)</f>
        <v/>
      </c>
      <c r="R43">
        <f>IF(OR(D43="",E43="",E43='Monedas'!$B$1),"",IF(IFERROR(VLOOKUP(E43,'Monedas'!$A$4:$B$40,2,FALSE),0)=0,"⚠ falta el cambio",""))</f>
        <v/>
      </c>
    </row>
    <row r="44">
      <c r="A44" s="15" t="n"/>
      <c r="D44" s="16" t="n"/>
      <c r="F44" s="17">
        <f>IF(D44="",0,D44*IF(OR(E44="",E44='Monedas'!$B$1),1,IFERROR(VLOOKUP(E44,'Monedas'!$A$4:$B$40,2,FALSE),0)))</f>
        <v/>
      </c>
      <c r="P44">
        <f>MAX(1,IF(COUNT(H44:O44)=0,COUNTIF('Viajeros'!$A$2:$A$9,"?*"),SUM(H44:O44)))</f>
        <v/>
      </c>
      <c r="Q44">
        <f>COUNT(H44:O44)</f>
        <v/>
      </c>
      <c r="R44">
        <f>IF(OR(D44="",E44="",E44='Monedas'!$B$1),"",IF(IFERROR(VLOOKUP(E44,'Monedas'!$A$4:$B$40,2,FALSE),0)=0,"⚠ falta el cambio",""))</f>
        <v/>
      </c>
    </row>
    <row r="45">
      <c r="A45" s="15" t="n"/>
      <c r="D45" s="16" t="n"/>
      <c r="F45" s="17">
        <f>IF(D45="",0,D45*IF(OR(E45="",E45='Monedas'!$B$1),1,IFERROR(VLOOKUP(E45,'Monedas'!$A$4:$B$40,2,FALSE),0)))</f>
        <v/>
      </c>
      <c r="P45">
        <f>MAX(1,IF(COUNT(H45:O45)=0,COUNTIF('Viajeros'!$A$2:$A$9,"?*"),SUM(H45:O45)))</f>
        <v/>
      </c>
      <c r="Q45">
        <f>COUNT(H45:O45)</f>
        <v/>
      </c>
      <c r="R45">
        <f>IF(OR(D45="",E45="",E45='Monedas'!$B$1),"",IF(IFERROR(VLOOKUP(E45,'Monedas'!$A$4:$B$40,2,FALSE),0)=0,"⚠ falta el cambio",""))</f>
        <v/>
      </c>
    </row>
    <row r="46">
      <c r="A46" s="15" t="n"/>
      <c r="D46" s="16" t="n"/>
      <c r="F46" s="17">
        <f>IF(D46="",0,D46*IF(OR(E46="",E46='Monedas'!$B$1),1,IFERROR(VLOOKUP(E46,'Monedas'!$A$4:$B$40,2,FALSE),0)))</f>
        <v/>
      </c>
      <c r="P46">
        <f>MAX(1,IF(COUNT(H46:O46)=0,COUNTIF('Viajeros'!$A$2:$A$9,"?*"),SUM(H46:O46)))</f>
        <v/>
      </c>
      <c r="Q46">
        <f>COUNT(H46:O46)</f>
        <v/>
      </c>
      <c r="R46">
        <f>IF(OR(D46="",E46="",E46='Monedas'!$B$1),"",IF(IFERROR(VLOOKUP(E46,'Monedas'!$A$4:$B$40,2,FALSE),0)=0,"⚠ falta el cambio",""))</f>
        <v/>
      </c>
    </row>
    <row r="47">
      <c r="A47" s="15" t="n"/>
      <c r="D47" s="16" t="n"/>
      <c r="F47" s="17">
        <f>IF(D47="",0,D47*IF(OR(E47="",E47='Monedas'!$B$1),1,IFERROR(VLOOKUP(E47,'Monedas'!$A$4:$B$40,2,FALSE),0)))</f>
        <v/>
      </c>
      <c r="P47">
        <f>MAX(1,IF(COUNT(H47:O47)=0,COUNTIF('Viajeros'!$A$2:$A$9,"?*"),SUM(H47:O47)))</f>
        <v/>
      </c>
      <c r="Q47">
        <f>COUNT(H47:O47)</f>
        <v/>
      </c>
      <c r="R47">
        <f>IF(OR(D47="",E47="",E47='Monedas'!$B$1),"",IF(IFERROR(VLOOKUP(E47,'Monedas'!$A$4:$B$40,2,FALSE),0)=0,"⚠ falta el cambio",""))</f>
        <v/>
      </c>
    </row>
    <row r="48">
      <c r="A48" s="15" t="n"/>
      <c r="D48" s="16" t="n"/>
      <c r="F48" s="17">
        <f>IF(D48="",0,D48*IF(OR(E48="",E48='Monedas'!$B$1),1,IFERROR(VLOOKUP(E48,'Monedas'!$A$4:$B$40,2,FALSE),0)))</f>
        <v/>
      </c>
      <c r="P48">
        <f>MAX(1,IF(COUNT(H48:O48)=0,COUNTIF('Viajeros'!$A$2:$A$9,"?*"),SUM(H48:O48)))</f>
        <v/>
      </c>
      <c r="Q48">
        <f>COUNT(H48:O48)</f>
        <v/>
      </c>
      <c r="R48">
        <f>IF(OR(D48="",E48="",E48='Monedas'!$B$1),"",IF(IFERROR(VLOOKUP(E48,'Monedas'!$A$4:$B$40,2,FALSE),0)=0,"⚠ falta el cambio",""))</f>
        <v/>
      </c>
    </row>
    <row r="49">
      <c r="A49" s="15" t="n"/>
      <c r="D49" s="16" t="n"/>
      <c r="F49" s="17">
        <f>IF(D49="",0,D49*IF(OR(E49="",E49='Monedas'!$B$1),1,IFERROR(VLOOKUP(E49,'Monedas'!$A$4:$B$40,2,FALSE),0)))</f>
        <v/>
      </c>
      <c r="P49">
        <f>MAX(1,IF(COUNT(H49:O49)=0,COUNTIF('Viajeros'!$A$2:$A$9,"?*"),SUM(H49:O49)))</f>
        <v/>
      </c>
      <c r="Q49">
        <f>COUNT(H49:O49)</f>
        <v/>
      </c>
      <c r="R49">
        <f>IF(OR(D49="",E49="",E49='Monedas'!$B$1),"",IF(IFERROR(VLOOKUP(E49,'Monedas'!$A$4:$B$40,2,FALSE),0)=0,"⚠ falta el cambio",""))</f>
        <v/>
      </c>
    </row>
    <row r="50">
      <c r="A50" s="15" t="n"/>
      <c r="D50" s="16" t="n"/>
      <c r="F50" s="17">
        <f>IF(D50="",0,D50*IF(OR(E50="",E50='Monedas'!$B$1),1,IFERROR(VLOOKUP(E50,'Monedas'!$A$4:$B$40,2,FALSE),0)))</f>
        <v/>
      </c>
      <c r="P50">
        <f>MAX(1,IF(COUNT(H50:O50)=0,COUNTIF('Viajeros'!$A$2:$A$9,"?*"),SUM(H50:O50)))</f>
        <v/>
      </c>
      <c r="Q50">
        <f>COUNT(H50:O50)</f>
        <v/>
      </c>
      <c r="R50">
        <f>IF(OR(D50="",E50="",E50='Monedas'!$B$1),"",IF(IFERROR(VLOOKUP(E50,'Monedas'!$A$4:$B$40,2,FALSE),0)=0,"⚠ falta el cambio",""))</f>
        <v/>
      </c>
    </row>
    <row r="51">
      <c r="A51" s="15" t="n"/>
      <c r="D51" s="16" t="n"/>
      <c r="F51" s="17">
        <f>IF(D51="",0,D51*IF(OR(E51="",E51='Monedas'!$B$1),1,IFERROR(VLOOKUP(E51,'Monedas'!$A$4:$B$40,2,FALSE),0)))</f>
        <v/>
      </c>
      <c r="P51">
        <f>MAX(1,IF(COUNT(H51:O51)=0,COUNTIF('Viajeros'!$A$2:$A$9,"?*"),SUM(H51:O51)))</f>
        <v/>
      </c>
      <c r="Q51">
        <f>COUNT(H51:O51)</f>
        <v/>
      </c>
      <c r="R51">
        <f>IF(OR(D51="",E51="",E51='Monedas'!$B$1),"",IF(IFERROR(VLOOKUP(E51,'Monedas'!$A$4:$B$40,2,FALSE),0)=0,"⚠ falta el cambio",""))</f>
        <v/>
      </c>
    </row>
    <row r="52">
      <c r="A52" s="15" t="n"/>
      <c r="D52" s="16" t="n"/>
      <c r="F52" s="17">
        <f>IF(D52="",0,D52*IF(OR(E52="",E52='Monedas'!$B$1),1,IFERROR(VLOOKUP(E52,'Monedas'!$A$4:$B$40,2,FALSE),0)))</f>
        <v/>
      </c>
      <c r="P52">
        <f>MAX(1,IF(COUNT(H52:O52)=0,COUNTIF('Viajeros'!$A$2:$A$9,"?*"),SUM(H52:O52)))</f>
        <v/>
      </c>
      <c r="Q52">
        <f>COUNT(H52:O52)</f>
        <v/>
      </c>
      <c r="R52">
        <f>IF(OR(D52="",E52="",E52='Monedas'!$B$1),"",IF(IFERROR(VLOOKUP(E52,'Monedas'!$A$4:$B$40,2,FALSE),0)=0,"⚠ falta el cambio",""))</f>
        <v/>
      </c>
    </row>
    <row r="53">
      <c r="A53" s="15" t="n"/>
      <c r="D53" s="16" t="n"/>
      <c r="F53" s="17">
        <f>IF(D53="",0,D53*IF(OR(E53="",E53='Monedas'!$B$1),1,IFERROR(VLOOKUP(E53,'Monedas'!$A$4:$B$40,2,FALSE),0)))</f>
        <v/>
      </c>
      <c r="P53">
        <f>MAX(1,IF(COUNT(H53:O53)=0,COUNTIF('Viajeros'!$A$2:$A$9,"?*"),SUM(H53:O53)))</f>
        <v/>
      </c>
      <c r="Q53">
        <f>COUNT(H53:O53)</f>
        <v/>
      </c>
      <c r="R53">
        <f>IF(OR(D53="",E53="",E53='Monedas'!$B$1),"",IF(IFERROR(VLOOKUP(E53,'Monedas'!$A$4:$B$40,2,FALSE),0)=0,"⚠ falta el cambio",""))</f>
        <v/>
      </c>
    </row>
    <row r="54">
      <c r="A54" s="15" t="n"/>
      <c r="D54" s="16" t="n"/>
      <c r="F54" s="17">
        <f>IF(D54="",0,D54*IF(OR(E54="",E54='Monedas'!$B$1),1,IFERROR(VLOOKUP(E54,'Monedas'!$A$4:$B$40,2,FALSE),0)))</f>
        <v/>
      </c>
      <c r="P54">
        <f>MAX(1,IF(COUNT(H54:O54)=0,COUNTIF('Viajeros'!$A$2:$A$9,"?*"),SUM(H54:O54)))</f>
        <v/>
      </c>
      <c r="Q54">
        <f>COUNT(H54:O54)</f>
        <v/>
      </c>
      <c r="R54">
        <f>IF(OR(D54="",E54="",E54='Monedas'!$B$1),"",IF(IFERROR(VLOOKUP(E54,'Monedas'!$A$4:$B$40,2,FALSE),0)=0,"⚠ falta el cambio",""))</f>
        <v/>
      </c>
    </row>
    <row r="55">
      <c r="A55" s="15" t="n"/>
      <c r="D55" s="16" t="n"/>
      <c r="F55" s="17">
        <f>IF(D55="",0,D55*IF(OR(E55="",E55='Monedas'!$B$1),1,IFERROR(VLOOKUP(E55,'Monedas'!$A$4:$B$40,2,FALSE),0)))</f>
        <v/>
      </c>
      <c r="P55">
        <f>MAX(1,IF(COUNT(H55:O55)=0,COUNTIF('Viajeros'!$A$2:$A$9,"?*"),SUM(H55:O55)))</f>
        <v/>
      </c>
      <c r="Q55">
        <f>COUNT(H55:O55)</f>
        <v/>
      </c>
      <c r="R55">
        <f>IF(OR(D55="",E55="",E55='Monedas'!$B$1),"",IF(IFERROR(VLOOKUP(E55,'Monedas'!$A$4:$B$40,2,FALSE),0)=0,"⚠ falta el cambio",""))</f>
        <v/>
      </c>
    </row>
    <row r="56">
      <c r="A56" s="15" t="n"/>
      <c r="D56" s="16" t="n"/>
      <c r="F56" s="17">
        <f>IF(D56="",0,D56*IF(OR(E56="",E56='Monedas'!$B$1),1,IFERROR(VLOOKUP(E56,'Monedas'!$A$4:$B$40,2,FALSE),0)))</f>
        <v/>
      </c>
      <c r="P56">
        <f>MAX(1,IF(COUNT(H56:O56)=0,COUNTIF('Viajeros'!$A$2:$A$9,"?*"),SUM(H56:O56)))</f>
        <v/>
      </c>
      <c r="Q56">
        <f>COUNT(H56:O56)</f>
        <v/>
      </c>
      <c r="R56">
        <f>IF(OR(D56="",E56="",E56='Monedas'!$B$1),"",IF(IFERROR(VLOOKUP(E56,'Monedas'!$A$4:$B$40,2,FALSE),0)=0,"⚠ falta el cambio",""))</f>
        <v/>
      </c>
    </row>
    <row r="57">
      <c r="A57" s="15" t="n"/>
      <c r="D57" s="16" t="n"/>
      <c r="F57" s="17">
        <f>IF(D57="",0,D57*IF(OR(E57="",E57='Monedas'!$B$1),1,IFERROR(VLOOKUP(E57,'Monedas'!$A$4:$B$40,2,FALSE),0)))</f>
        <v/>
      </c>
      <c r="P57">
        <f>MAX(1,IF(COUNT(H57:O57)=0,COUNTIF('Viajeros'!$A$2:$A$9,"?*"),SUM(H57:O57)))</f>
        <v/>
      </c>
      <c r="Q57">
        <f>COUNT(H57:O57)</f>
        <v/>
      </c>
      <c r="R57">
        <f>IF(OR(D57="",E57="",E57='Monedas'!$B$1),"",IF(IFERROR(VLOOKUP(E57,'Monedas'!$A$4:$B$40,2,FALSE),0)=0,"⚠ falta el cambio",""))</f>
        <v/>
      </c>
    </row>
    <row r="58">
      <c r="A58" s="15" t="n"/>
      <c r="D58" s="16" t="n"/>
      <c r="F58" s="17">
        <f>IF(D58="",0,D58*IF(OR(E58="",E58='Monedas'!$B$1),1,IFERROR(VLOOKUP(E58,'Monedas'!$A$4:$B$40,2,FALSE),0)))</f>
        <v/>
      </c>
      <c r="P58">
        <f>MAX(1,IF(COUNT(H58:O58)=0,COUNTIF('Viajeros'!$A$2:$A$9,"?*"),SUM(H58:O58)))</f>
        <v/>
      </c>
      <c r="Q58">
        <f>COUNT(H58:O58)</f>
        <v/>
      </c>
      <c r="R58">
        <f>IF(OR(D58="",E58="",E58='Monedas'!$B$1),"",IF(IFERROR(VLOOKUP(E58,'Monedas'!$A$4:$B$40,2,FALSE),0)=0,"⚠ falta el cambio",""))</f>
        <v/>
      </c>
    </row>
    <row r="59">
      <c r="A59" s="15" t="n"/>
      <c r="D59" s="16" t="n"/>
      <c r="F59" s="17">
        <f>IF(D59="",0,D59*IF(OR(E59="",E59='Monedas'!$B$1),1,IFERROR(VLOOKUP(E59,'Monedas'!$A$4:$B$40,2,FALSE),0)))</f>
        <v/>
      </c>
      <c r="P59">
        <f>MAX(1,IF(COUNT(H59:O59)=0,COUNTIF('Viajeros'!$A$2:$A$9,"?*"),SUM(H59:O59)))</f>
        <v/>
      </c>
      <c r="Q59">
        <f>COUNT(H59:O59)</f>
        <v/>
      </c>
      <c r="R59">
        <f>IF(OR(D59="",E59="",E59='Monedas'!$B$1),"",IF(IFERROR(VLOOKUP(E59,'Monedas'!$A$4:$B$40,2,FALSE),0)=0,"⚠ falta el cambio",""))</f>
        <v/>
      </c>
    </row>
    <row r="60">
      <c r="A60" s="15" t="n"/>
      <c r="D60" s="16" t="n"/>
      <c r="F60" s="17">
        <f>IF(D60="",0,D60*IF(OR(E60="",E60='Monedas'!$B$1),1,IFERROR(VLOOKUP(E60,'Monedas'!$A$4:$B$40,2,FALSE),0)))</f>
        <v/>
      </c>
      <c r="P60">
        <f>MAX(1,IF(COUNT(H60:O60)=0,COUNTIF('Viajeros'!$A$2:$A$9,"?*"),SUM(H60:O60)))</f>
        <v/>
      </c>
      <c r="Q60">
        <f>COUNT(H60:O60)</f>
        <v/>
      </c>
      <c r="R60">
        <f>IF(OR(D60="",E60="",E60='Monedas'!$B$1),"",IF(IFERROR(VLOOKUP(E60,'Monedas'!$A$4:$B$40,2,FALSE),0)=0,"⚠ falta el cambio",""))</f>
        <v/>
      </c>
    </row>
    <row r="61">
      <c r="A61" s="15" t="n"/>
      <c r="D61" s="16" t="n"/>
      <c r="F61" s="17">
        <f>IF(D61="",0,D61*IF(OR(E61="",E61='Monedas'!$B$1),1,IFERROR(VLOOKUP(E61,'Monedas'!$A$4:$B$40,2,FALSE),0)))</f>
        <v/>
      </c>
      <c r="P61">
        <f>MAX(1,IF(COUNT(H61:O61)=0,COUNTIF('Viajeros'!$A$2:$A$9,"?*"),SUM(H61:O61)))</f>
        <v/>
      </c>
      <c r="Q61">
        <f>COUNT(H61:O61)</f>
        <v/>
      </c>
      <c r="R61">
        <f>IF(OR(D61="",E61="",E61='Monedas'!$B$1),"",IF(IFERROR(VLOOKUP(E61,'Monedas'!$A$4:$B$40,2,FALSE),0)=0,"⚠ falta el cambio",""))</f>
        <v/>
      </c>
    </row>
    <row r="62">
      <c r="A62" s="15" t="n"/>
      <c r="D62" s="16" t="n"/>
      <c r="F62" s="17">
        <f>IF(D62="",0,D62*IF(OR(E62="",E62='Monedas'!$B$1),1,IFERROR(VLOOKUP(E62,'Monedas'!$A$4:$B$40,2,FALSE),0)))</f>
        <v/>
      </c>
      <c r="P62">
        <f>MAX(1,IF(COUNT(H62:O62)=0,COUNTIF('Viajeros'!$A$2:$A$9,"?*"),SUM(H62:O62)))</f>
        <v/>
      </c>
      <c r="Q62">
        <f>COUNT(H62:O62)</f>
        <v/>
      </c>
      <c r="R62">
        <f>IF(OR(D62="",E62="",E62='Monedas'!$B$1),"",IF(IFERROR(VLOOKUP(E62,'Monedas'!$A$4:$B$40,2,FALSE),0)=0,"⚠ falta el cambio",""))</f>
        <v/>
      </c>
    </row>
    <row r="63">
      <c r="A63" s="15" t="n"/>
      <c r="D63" s="16" t="n"/>
      <c r="F63" s="17">
        <f>IF(D63="",0,D63*IF(OR(E63="",E63='Monedas'!$B$1),1,IFERROR(VLOOKUP(E63,'Monedas'!$A$4:$B$40,2,FALSE),0)))</f>
        <v/>
      </c>
      <c r="P63">
        <f>MAX(1,IF(COUNT(H63:O63)=0,COUNTIF('Viajeros'!$A$2:$A$9,"?*"),SUM(H63:O63)))</f>
        <v/>
      </c>
      <c r="Q63">
        <f>COUNT(H63:O63)</f>
        <v/>
      </c>
      <c r="R63">
        <f>IF(OR(D63="",E63="",E63='Monedas'!$B$1),"",IF(IFERROR(VLOOKUP(E63,'Monedas'!$A$4:$B$40,2,FALSE),0)=0,"⚠ falta el cambio",""))</f>
        <v/>
      </c>
    </row>
    <row r="64">
      <c r="A64" s="15" t="n"/>
      <c r="D64" s="16" t="n"/>
      <c r="F64" s="17">
        <f>IF(D64="",0,D64*IF(OR(E64="",E64='Monedas'!$B$1),1,IFERROR(VLOOKUP(E64,'Monedas'!$A$4:$B$40,2,FALSE),0)))</f>
        <v/>
      </c>
      <c r="P64">
        <f>MAX(1,IF(COUNT(H64:O64)=0,COUNTIF('Viajeros'!$A$2:$A$9,"?*"),SUM(H64:O64)))</f>
        <v/>
      </c>
      <c r="Q64">
        <f>COUNT(H64:O64)</f>
        <v/>
      </c>
      <c r="R64">
        <f>IF(OR(D64="",E64="",E64='Monedas'!$B$1),"",IF(IFERROR(VLOOKUP(E64,'Monedas'!$A$4:$B$40,2,FALSE),0)=0,"⚠ falta el cambio",""))</f>
        <v/>
      </c>
    </row>
    <row r="65">
      <c r="A65" s="15" t="n"/>
      <c r="D65" s="16" t="n"/>
      <c r="F65" s="17">
        <f>IF(D65="",0,D65*IF(OR(E65="",E65='Monedas'!$B$1),1,IFERROR(VLOOKUP(E65,'Monedas'!$A$4:$B$40,2,FALSE),0)))</f>
        <v/>
      </c>
      <c r="P65">
        <f>MAX(1,IF(COUNT(H65:O65)=0,COUNTIF('Viajeros'!$A$2:$A$9,"?*"),SUM(H65:O65)))</f>
        <v/>
      </c>
      <c r="Q65">
        <f>COUNT(H65:O65)</f>
        <v/>
      </c>
      <c r="R65">
        <f>IF(OR(D65="",E65="",E65='Monedas'!$B$1),"",IF(IFERROR(VLOOKUP(E65,'Monedas'!$A$4:$B$40,2,FALSE),0)=0,"⚠ falta el cambio",""))</f>
        <v/>
      </c>
    </row>
    <row r="66">
      <c r="A66" s="15" t="n"/>
      <c r="D66" s="16" t="n"/>
      <c r="F66" s="17">
        <f>IF(D66="",0,D66*IF(OR(E66="",E66='Monedas'!$B$1),1,IFERROR(VLOOKUP(E66,'Monedas'!$A$4:$B$40,2,FALSE),0)))</f>
        <v/>
      </c>
      <c r="P66">
        <f>MAX(1,IF(COUNT(H66:O66)=0,COUNTIF('Viajeros'!$A$2:$A$9,"?*"),SUM(H66:O66)))</f>
        <v/>
      </c>
      <c r="Q66">
        <f>COUNT(H66:O66)</f>
        <v/>
      </c>
      <c r="R66">
        <f>IF(OR(D66="",E66="",E66='Monedas'!$B$1),"",IF(IFERROR(VLOOKUP(E66,'Monedas'!$A$4:$B$40,2,FALSE),0)=0,"⚠ falta el cambio",""))</f>
        <v/>
      </c>
    </row>
    <row r="67">
      <c r="A67" s="15" t="n"/>
      <c r="D67" s="16" t="n"/>
      <c r="F67" s="17">
        <f>IF(D67="",0,D67*IF(OR(E67="",E67='Monedas'!$B$1),1,IFERROR(VLOOKUP(E67,'Monedas'!$A$4:$B$40,2,FALSE),0)))</f>
        <v/>
      </c>
      <c r="P67">
        <f>MAX(1,IF(COUNT(H67:O67)=0,COUNTIF('Viajeros'!$A$2:$A$9,"?*"),SUM(H67:O67)))</f>
        <v/>
      </c>
      <c r="Q67">
        <f>COUNT(H67:O67)</f>
        <v/>
      </c>
      <c r="R67">
        <f>IF(OR(D67="",E67="",E67='Monedas'!$B$1),"",IF(IFERROR(VLOOKUP(E67,'Monedas'!$A$4:$B$40,2,FALSE),0)=0,"⚠ falta el cambio",""))</f>
        <v/>
      </c>
    </row>
    <row r="68">
      <c r="A68" s="15" t="n"/>
      <c r="D68" s="16" t="n"/>
      <c r="F68" s="17">
        <f>IF(D68="",0,D68*IF(OR(E68="",E68='Monedas'!$B$1),1,IFERROR(VLOOKUP(E68,'Monedas'!$A$4:$B$40,2,FALSE),0)))</f>
        <v/>
      </c>
      <c r="P68">
        <f>MAX(1,IF(COUNT(H68:O68)=0,COUNTIF('Viajeros'!$A$2:$A$9,"?*"),SUM(H68:O68)))</f>
        <v/>
      </c>
      <c r="Q68">
        <f>COUNT(H68:O68)</f>
        <v/>
      </c>
      <c r="R68">
        <f>IF(OR(D68="",E68="",E68='Monedas'!$B$1),"",IF(IFERROR(VLOOKUP(E68,'Monedas'!$A$4:$B$40,2,FALSE),0)=0,"⚠ falta el cambio",""))</f>
        <v/>
      </c>
    </row>
    <row r="69">
      <c r="A69" s="15" t="n"/>
      <c r="D69" s="16" t="n"/>
      <c r="F69" s="17">
        <f>IF(D69="",0,D69*IF(OR(E69="",E69='Monedas'!$B$1),1,IFERROR(VLOOKUP(E69,'Monedas'!$A$4:$B$40,2,FALSE),0)))</f>
        <v/>
      </c>
      <c r="P69">
        <f>MAX(1,IF(COUNT(H69:O69)=0,COUNTIF('Viajeros'!$A$2:$A$9,"?*"),SUM(H69:O69)))</f>
        <v/>
      </c>
      <c r="Q69">
        <f>COUNT(H69:O69)</f>
        <v/>
      </c>
      <c r="R69">
        <f>IF(OR(D69="",E69="",E69='Monedas'!$B$1),"",IF(IFERROR(VLOOKUP(E69,'Monedas'!$A$4:$B$40,2,FALSE),0)=0,"⚠ falta el cambio",""))</f>
        <v/>
      </c>
    </row>
    <row r="70">
      <c r="A70" s="15" t="n"/>
      <c r="D70" s="16" t="n"/>
      <c r="F70" s="17">
        <f>IF(D70="",0,D70*IF(OR(E70="",E70='Monedas'!$B$1),1,IFERROR(VLOOKUP(E70,'Monedas'!$A$4:$B$40,2,FALSE),0)))</f>
        <v/>
      </c>
      <c r="P70">
        <f>MAX(1,IF(COUNT(H70:O70)=0,COUNTIF('Viajeros'!$A$2:$A$9,"?*"),SUM(H70:O70)))</f>
        <v/>
      </c>
      <c r="Q70">
        <f>COUNT(H70:O70)</f>
        <v/>
      </c>
      <c r="R70">
        <f>IF(OR(D70="",E70="",E70='Monedas'!$B$1),"",IF(IFERROR(VLOOKUP(E70,'Monedas'!$A$4:$B$40,2,FALSE),0)=0,"⚠ falta el cambio",""))</f>
        <v/>
      </c>
    </row>
    <row r="71">
      <c r="A71" s="15" t="n"/>
      <c r="D71" s="16" t="n"/>
      <c r="F71" s="17">
        <f>IF(D71="",0,D71*IF(OR(E71="",E71='Monedas'!$B$1),1,IFERROR(VLOOKUP(E71,'Monedas'!$A$4:$B$40,2,FALSE),0)))</f>
        <v/>
      </c>
      <c r="P71">
        <f>MAX(1,IF(COUNT(H71:O71)=0,COUNTIF('Viajeros'!$A$2:$A$9,"?*"),SUM(H71:O71)))</f>
        <v/>
      </c>
      <c r="Q71">
        <f>COUNT(H71:O71)</f>
        <v/>
      </c>
      <c r="R71">
        <f>IF(OR(D71="",E71="",E71='Monedas'!$B$1),"",IF(IFERROR(VLOOKUP(E71,'Monedas'!$A$4:$B$40,2,FALSE),0)=0,"⚠ falta el cambio",""))</f>
        <v/>
      </c>
    </row>
    <row r="72">
      <c r="A72" s="15" t="n"/>
      <c r="D72" s="16" t="n"/>
      <c r="F72" s="17">
        <f>IF(D72="",0,D72*IF(OR(E72="",E72='Monedas'!$B$1),1,IFERROR(VLOOKUP(E72,'Monedas'!$A$4:$B$40,2,FALSE),0)))</f>
        <v/>
      </c>
      <c r="P72">
        <f>MAX(1,IF(COUNT(H72:O72)=0,COUNTIF('Viajeros'!$A$2:$A$9,"?*"),SUM(H72:O72)))</f>
        <v/>
      </c>
      <c r="Q72">
        <f>COUNT(H72:O72)</f>
        <v/>
      </c>
      <c r="R72">
        <f>IF(OR(D72="",E72="",E72='Monedas'!$B$1),"",IF(IFERROR(VLOOKUP(E72,'Monedas'!$A$4:$B$40,2,FALSE),0)=0,"⚠ falta el cambio",""))</f>
        <v/>
      </c>
    </row>
    <row r="73">
      <c r="A73" s="15" t="n"/>
      <c r="D73" s="16" t="n"/>
      <c r="F73" s="17">
        <f>IF(D73="",0,D73*IF(OR(E73="",E73='Monedas'!$B$1),1,IFERROR(VLOOKUP(E73,'Monedas'!$A$4:$B$40,2,FALSE),0)))</f>
        <v/>
      </c>
      <c r="P73">
        <f>MAX(1,IF(COUNT(H73:O73)=0,COUNTIF('Viajeros'!$A$2:$A$9,"?*"),SUM(H73:O73)))</f>
        <v/>
      </c>
      <c r="Q73">
        <f>COUNT(H73:O73)</f>
        <v/>
      </c>
      <c r="R73">
        <f>IF(OR(D73="",E73="",E73='Monedas'!$B$1),"",IF(IFERROR(VLOOKUP(E73,'Monedas'!$A$4:$B$40,2,FALSE),0)=0,"⚠ falta el cambio",""))</f>
        <v/>
      </c>
    </row>
    <row r="74">
      <c r="A74" s="15" t="n"/>
      <c r="D74" s="16" t="n"/>
      <c r="F74" s="17">
        <f>IF(D74="",0,D74*IF(OR(E74="",E74='Monedas'!$B$1),1,IFERROR(VLOOKUP(E74,'Monedas'!$A$4:$B$40,2,FALSE),0)))</f>
        <v/>
      </c>
      <c r="P74">
        <f>MAX(1,IF(COUNT(H74:O74)=0,COUNTIF('Viajeros'!$A$2:$A$9,"?*"),SUM(H74:O74)))</f>
        <v/>
      </c>
      <c r="Q74">
        <f>COUNT(H74:O74)</f>
        <v/>
      </c>
      <c r="R74">
        <f>IF(OR(D74="",E74="",E74='Monedas'!$B$1),"",IF(IFERROR(VLOOKUP(E74,'Monedas'!$A$4:$B$40,2,FALSE),0)=0,"⚠ falta el cambio",""))</f>
        <v/>
      </c>
    </row>
    <row r="75">
      <c r="A75" s="15" t="n"/>
      <c r="D75" s="16" t="n"/>
      <c r="F75" s="17">
        <f>IF(D75="",0,D75*IF(OR(E75="",E75='Monedas'!$B$1),1,IFERROR(VLOOKUP(E75,'Monedas'!$A$4:$B$40,2,FALSE),0)))</f>
        <v/>
      </c>
      <c r="P75">
        <f>MAX(1,IF(COUNT(H75:O75)=0,COUNTIF('Viajeros'!$A$2:$A$9,"?*"),SUM(H75:O75)))</f>
        <v/>
      </c>
      <c r="Q75">
        <f>COUNT(H75:O75)</f>
        <v/>
      </c>
      <c r="R75">
        <f>IF(OR(D75="",E75="",E75='Monedas'!$B$1),"",IF(IFERROR(VLOOKUP(E75,'Monedas'!$A$4:$B$40,2,FALSE),0)=0,"⚠ falta el cambio",""))</f>
        <v/>
      </c>
    </row>
    <row r="76">
      <c r="A76" s="15" t="n"/>
      <c r="D76" s="16" t="n"/>
      <c r="F76" s="17">
        <f>IF(D76="",0,D76*IF(OR(E76="",E76='Monedas'!$B$1),1,IFERROR(VLOOKUP(E76,'Monedas'!$A$4:$B$40,2,FALSE),0)))</f>
        <v/>
      </c>
      <c r="P76">
        <f>MAX(1,IF(COUNT(H76:O76)=0,COUNTIF('Viajeros'!$A$2:$A$9,"?*"),SUM(H76:O76)))</f>
        <v/>
      </c>
      <c r="Q76">
        <f>COUNT(H76:O76)</f>
        <v/>
      </c>
      <c r="R76">
        <f>IF(OR(D76="",E76="",E76='Monedas'!$B$1),"",IF(IFERROR(VLOOKUP(E76,'Monedas'!$A$4:$B$40,2,FALSE),0)=0,"⚠ falta el cambio",""))</f>
        <v/>
      </c>
    </row>
    <row r="77">
      <c r="A77" s="15" t="n"/>
      <c r="D77" s="16" t="n"/>
      <c r="F77" s="17">
        <f>IF(D77="",0,D77*IF(OR(E77="",E77='Monedas'!$B$1),1,IFERROR(VLOOKUP(E77,'Monedas'!$A$4:$B$40,2,FALSE),0)))</f>
        <v/>
      </c>
      <c r="P77">
        <f>MAX(1,IF(COUNT(H77:O77)=0,COUNTIF('Viajeros'!$A$2:$A$9,"?*"),SUM(H77:O77)))</f>
        <v/>
      </c>
      <c r="Q77">
        <f>COUNT(H77:O77)</f>
        <v/>
      </c>
      <c r="R77">
        <f>IF(OR(D77="",E77="",E77='Monedas'!$B$1),"",IF(IFERROR(VLOOKUP(E77,'Monedas'!$A$4:$B$40,2,FALSE),0)=0,"⚠ falta el cambio",""))</f>
        <v/>
      </c>
    </row>
    <row r="78">
      <c r="A78" s="15" t="n"/>
      <c r="D78" s="16" t="n"/>
      <c r="F78" s="17">
        <f>IF(D78="",0,D78*IF(OR(E78="",E78='Monedas'!$B$1),1,IFERROR(VLOOKUP(E78,'Monedas'!$A$4:$B$40,2,FALSE),0)))</f>
        <v/>
      </c>
      <c r="P78">
        <f>MAX(1,IF(COUNT(H78:O78)=0,COUNTIF('Viajeros'!$A$2:$A$9,"?*"),SUM(H78:O78)))</f>
        <v/>
      </c>
      <c r="Q78">
        <f>COUNT(H78:O78)</f>
        <v/>
      </c>
      <c r="R78">
        <f>IF(OR(D78="",E78="",E78='Monedas'!$B$1),"",IF(IFERROR(VLOOKUP(E78,'Monedas'!$A$4:$B$40,2,FALSE),0)=0,"⚠ falta el cambio",""))</f>
        <v/>
      </c>
    </row>
    <row r="79">
      <c r="A79" s="15" t="n"/>
      <c r="D79" s="16" t="n"/>
      <c r="F79" s="17">
        <f>IF(D79="",0,D79*IF(OR(E79="",E79='Monedas'!$B$1),1,IFERROR(VLOOKUP(E79,'Monedas'!$A$4:$B$40,2,FALSE),0)))</f>
        <v/>
      </c>
      <c r="P79">
        <f>MAX(1,IF(COUNT(H79:O79)=0,COUNTIF('Viajeros'!$A$2:$A$9,"?*"),SUM(H79:O79)))</f>
        <v/>
      </c>
      <c r="Q79">
        <f>COUNT(H79:O79)</f>
        <v/>
      </c>
      <c r="R79">
        <f>IF(OR(D79="",E79="",E79='Monedas'!$B$1),"",IF(IFERROR(VLOOKUP(E79,'Monedas'!$A$4:$B$40,2,FALSE),0)=0,"⚠ falta el cambio",""))</f>
        <v/>
      </c>
    </row>
    <row r="80">
      <c r="A80" s="15" t="n"/>
      <c r="D80" s="16" t="n"/>
      <c r="F80" s="17">
        <f>IF(D80="",0,D80*IF(OR(E80="",E80='Monedas'!$B$1),1,IFERROR(VLOOKUP(E80,'Monedas'!$A$4:$B$40,2,FALSE),0)))</f>
        <v/>
      </c>
      <c r="P80">
        <f>MAX(1,IF(COUNT(H80:O80)=0,COUNTIF('Viajeros'!$A$2:$A$9,"?*"),SUM(H80:O80)))</f>
        <v/>
      </c>
      <c r="Q80">
        <f>COUNT(H80:O80)</f>
        <v/>
      </c>
      <c r="R80">
        <f>IF(OR(D80="",E80="",E80='Monedas'!$B$1),"",IF(IFERROR(VLOOKUP(E80,'Monedas'!$A$4:$B$40,2,FALSE),0)=0,"⚠ falta el cambio",""))</f>
        <v/>
      </c>
    </row>
    <row r="81">
      <c r="A81" s="15" t="n"/>
      <c r="D81" s="16" t="n"/>
      <c r="F81" s="17">
        <f>IF(D81="",0,D81*IF(OR(E81="",E81='Monedas'!$B$1),1,IFERROR(VLOOKUP(E81,'Monedas'!$A$4:$B$40,2,FALSE),0)))</f>
        <v/>
      </c>
      <c r="P81">
        <f>MAX(1,IF(COUNT(H81:O81)=0,COUNTIF('Viajeros'!$A$2:$A$9,"?*"),SUM(H81:O81)))</f>
        <v/>
      </c>
      <c r="Q81">
        <f>COUNT(H81:O81)</f>
        <v/>
      </c>
      <c r="R81">
        <f>IF(OR(D81="",E81="",E81='Monedas'!$B$1),"",IF(IFERROR(VLOOKUP(E81,'Monedas'!$A$4:$B$40,2,FALSE),0)=0,"⚠ falta el cambio",""))</f>
        <v/>
      </c>
    </row>
    <row r="82">
      <c r="A82" s="15" t="n"/>
      <c r="D82" s="16" t="n"/>
      <c r="F82" s="17">
        <f>IF(D82="",0,D82*IF(OR(E82="",E82='Monedas'!$B$1),1,IFERROR(VLOOKUP(E82,'Monedas'!$A$4:$B$40,2,FALSE),0)))</f>
        <v/>
      </c>
      <c r="P82">
        <f>MAX(1,IF(COUNT(H82:O82)=0,COUNTIF('Viajeros'!$A$2:$A$9,"?*"),SUM(H82:O82)))</f>
        <v/>
      </c>
      <c r="Q82">
        <f>COUNT(H82:O82)</f>
        <v/>
      </c>
      <c r="R82">
        <f>IF(OR(D82="",E82="",E82='Monedas'!$B$1),"",IF(IFERROR(VLOOKUP(E82,'Monedas'!$A$4:$B$40,2,FALSE),0)=0,"⚠ falta el cambio",""))</f>
        <v/>
      </c>
    </row>
    <row r="83">
      <c r="A83" s="15" t="n"/>
      <c r="D83" s="16" t="n"/>
      <c r="F83" s="17">
        <f>IF(D83="",0,D83*IF(OR(E83="",E83='Monedas'!$B$1),1,IFERROR(VLOOKUP(E83,'Monedas'!$A$4:$B$40,2,FALSE),0)))</f>
        <v/>
      </c>
      <c r="P83">
        <f>MAX(1,IF(COUNT(H83:O83)=0,COUNTIF('Viajeros'!$A$2:$A$9,"?*"),SUM(H83:O83)))</f>
        <v/>
      </c>
      <c r="Q83">
        <f>COUNT(H83:O83)</f>
        <v/>
      </c>
      <c r="R83">
        <f>IF(OR(D83="",E83="",E83='Monedas'!$B$1),"",IF(IFERROR(VLOOKUP(E83,'Monedas'!$A$4:$B$40,2,FALSE),0)=0,"⚠ falta el cambio",""))</f>
        <v/>
      </c>
    </row>
    <row r="84">
      <c r="A84" s="15" t="n"/>
      <c r="D84" s="16" t="n"/>
      <c r="F84" s="17">
        <f>IF(D84="",0,D84*IF(OR(E84="",E84='Monedas'!$B$1),1,IFERROR(VLOOKUP(E84,'Monedas'!$A$4:$B$40,2,FALSE),0)))</f>
        <v/>
      </c>
      <c r="P84">
        <f>MAX(1,IF(COUNT(H84:O84)=0,COUNTIF('Viajeros'!$A$2:$A$9,"?*"),SUM(H84:O84)))</f>
        <v/>
      </c>
      <c r="Q84">
        <f>COUNT(H84:O84)</f>
        <v/>
      </c>
      <c r="R84">
        <f>IF(OR(D84="",E84="",E84='Monedas'!$B$1),"",IF(IFERROR(VLOOKUP(E84,'Monedas'!$A$4:$B$40,2,FALSE),0)=0,"⚠ falta el cambio",""))</f>
        <v/>
      </c>
    </row>
    <row r="85">
      <c r="A85" s="15" t="n"/>
      <c r="D85" s="16" t="n"/>
      <c r="F85" s="17">
        <f>IF(D85="",0,D85*IF(OR(E85="",E85='Monedas'!$B$1),1,IFERROR(VLOOKUP(E85,'Monedas'!$A$4:$B$40,2,FALSE),0)))</f>
        <v/>
      </c>
      <c r="P85">
        <f>MAX(1,IF(COUNT(H85:O85)=0,COUNTIF('Viajeros'!$A$2:$A$9,"?*"),SUM(H85:O85)))</f>
        <v/>
      </c>
      <c r="Q85">
        <f>COUNT(H85:O85)</f>
        <v/>
      </c>
      <c r="R85">
        <f>IF(OR(D85="",E85="",E85='Monedas'!$B$1),"",IF(IFERROR(VLOOKUP(E85,'Monedas'!$A$4:$B$40,2,FALSE),0)=0,"⚠ falta el cambio",""))</f>
        <v/>
      </c>
    </row>
    <row r="86">
      <c r="A86" s="15" t="n"/>
      <c r="D86" s="16" t="n"/>
      <c r="F86" s="17">
        <f>IF(D86="",0,D86*IF(OR(E86="",E86='Monedas'!$B$1),1,IFERROR(VLOOKUP(E86,'Monedas'!$A$4:$B$40,2,FALSE),0)))</f>
        <v/>
      </c>
      <c r="P86">
        <f>MAX(1,IF(COUNT(H86:O86)=0,COUNTIF('Viajeros'!$A$2:$A$9,"?*"),SUM(H86:O86)))</f>
        <v/>
      </c>
      <c r="Q86">
        <f>COUNT(H86:O86)</f>
        <v/>
      </c>
      <c r="R86">
        <f>IF(OR(D86="",E86="",E86='Monedas'!$B$1),"",IF(IFERROR(VLOOKUP(E86,'Monedas'!$A$4:$B$40,2,FALSE),0)=0,"⚠ falta el cambio",""))</f>
        <v/>
      </c>
    </row>
    <row r="87">
      <c r="A87" s="15" t="n"/>
      <c r="D87" s="16" t="n"/>
      <c r="F87" s="17">
        <f>IF(D87="",0,D87*IF(OR(E87="",E87='Monedas'!$B$1),1,IFERROR(VLOOKUP(E87,'Monedas'!$A$4:$B$40,2,FALSE),0)))</f>
        <v/>
      </c>
      <c r="P87">
        <f>MAX(1,IF(COUNT(H87:O87)=0,COUNTIF('Viajeros'!$A$2:$A$9,"?*"),SUM(H87:O87)))</f>
        <v/>
      </c>
      <c r="Q87">
        <f>COUNT(H87:O87)</f>
        <v/>
      </c>
      <c r="R87">
        <f>IF(OR(D87="",E87="",E87='Monedas'!$B$1),"",IF(IFERROR(VLOOKUP(E87,'Monedas'!$A$4:$B$40,2,FALSE),0)=0,"⚠ falta el cambio",""))</f>
        <v/>
      </c>
    </row>
    <row r="88">
      <c r="A88" s="15" t="n"/>
      <c r="D88" s="16" t="n"/>
      <c r="F88" s="17">
        <f>IF(D88="",0,D88*IF(OR(E88="",E88='Monedas'!$B$1),1,IFERROR(VLOOKUP(E88,'Monedas'!$A$4:$B$40,2,FALSE),0)))</f>
        <v/>
      </c>
      <c r="P88">
        <f>MAX(1,IF(COUNT(H88:O88)=0,COUNTIF('Viajeros'!$A$2:$A$9,"?*"),SUM(H88:O88)))</f>
        <v/>
      </c>
      <c r="Q88">
        <f>COUNT(H88:O88)</f>
        <v/>
      </c>
      <c r="R88">
        <f>IF(OR(D88="",E88="",E88='Monedas'!$B$1),"",IF(IFERROR(VLOOKUP(E88,'Monedas'!$A$4:$B$40,2,FALSE),0)=0,"⚠ falta el cambio",""))</f>
        <v/>
      </c>
    </row>
    <row r="89">
      <c r="A89" s="15" t="n"/>
      <c r="D89" s="16" t="n"/>
      <c r="F89" s="17">
        <f>IF(D89="",0,D89*IF(OR(E89="",E89='Monedas'!$B$1),1,IFERROR(VLOOKUP(E89,'Monedas'!$A$4:$B$40,2,FALSE),0)))</f>
        <v/>
      </c>
      <c r="P89">
        <f>MAX(1,IF(COUNT(H89:O89)=0,COUNTIF('Viajeros'!$A$2:$A$9,"?*"),SUM(H89:O89)))</f>
        <v/>
      </c>
      <c r="Q89">
        <f>COUNT(H89:O89)</f>
        <v/>
      </c>
      <c r="R89">
        <f>IF(OR(D89="",E89="",E89='Monedas'!$B$1),"",IF(IFERROR(VLOOKUP(E89,'Monedas'!$A$4:$B$40,2,FALSE),0)=0,"⚠ falta el cambio",""))</f>
        <v/>
      </c>
    </row>
    <row r="90">
      <c r="A90" s="15" t="n"/>
      <c r="D90" s="16" t="n"/>
      <c r="F90" s="17">
        <f>IF(D90="",0,D90*IF(OR(E90="",E90='Monedas'!$B$1),1,IFERROR(VLOOKUP(E90,'Monedas'!$A$4:$B$40,2,FALSE),0)))</f>
        <v/>
      </c>
      <c r="P90">
        <f>MAX(1,IF(COUNT(H90:O90)=0,COUNTIF('Viajeros'!$A$2:$A$9,"?*"),SUM(H90:O90)))</f>
        <v/>
      </c>
      <c r="Q90">
        <f>COUNT(H90:O90)</f>
        <v/>
      </c>
      <c r="R90">
        <f>IF(OR(D90="",E90="",E90='Monedas'!$B$1),"",IF(IFERROR(VLOOKUP(E90,'Monedas'!$A$4:$B$40,2,FALSE),0)=0,"⚠ falta el cambio",""))</f>
        <v/>
      </c>
    </row>
    <row r="91">
      <c r="A91" s="15" t="n"/>
      <c r="D91" s="16" t="n"/>
      <c r="F91" s="17">
        <f>IF(D91="",0,D91*IF(OR(E91="",E91='Monedas'!$B$1),1,IFERROR(VLOOKUP(E91,'Monedas'!$A$4:$B$40,2,FALSE),0)))</f>
        <v/>
      </c>
      <c r="P91">
        <f>MAX(1,IF(COUNT(H91:O91)=0,COUNTIF('Viajeros'!$A$2:$A$9,"?*"),SUM(H91:O91)))</f>
        <v/>
      </c>
      <c r="Q91">
        <f>COUNT(H91:O91)</f>
        <v/>
      </c>
      <c r="R91">
        <f>IF(OR(D91="",E91="",E91='Monedas'!$B$1),"",IF(IFERROR(VLOOKUP(E91,'Monedas'!$A$4:$B$40,2,FALSE),0)=0,"⚠ falta el cambio",""))</f>
        <v/>
      </c>
    </row>
    <row r="92">
      <c r="A92" s="15" t="n"/>
      <c r="D92" s="16" t="n"/>
      <c r="F92" s="17">
        <f>IF(D92="",0,D92*IF(OR(E92="",E92='Monedas'!$B$1),1,IFERROR(VLOOKUP(E92,'Monedas'!$A$4:$B$40,2,FALSE),0)))</f>
        <v/>
      </c>
      <c r="P92">
        <f>MAX(1,IF(COUNT(H92:O92)=0,COUNTIF('Viajeros'!$A$2:$A$9,"?*"),SUM(H92:O92)))</f>
        <v/>
      </c>
      <c r="Q92">
        <f>COUNT(H92:O92)</f>
        <v/>
      </c>
      <c r="R92">
        <f>IF(OR(D92="",E92="",E92='Monedas'!$B$1),"",IF(IFERROR(VLOOKUP(E92,'Monedas'!$A$4:$B$40,2,FALSE),0)=0,"⚠ falta el cambio",""))</f>
        <v/>
      </c>
    </row>
    <row r="93">
      <c r="A93" s="15" t="n"/>
      <c r="D93" s="16" t="n"/>
      <c r="F93" s="17">
        <f>IF(D93="",0,D93*IF(OR(E93="",E93='Monedas'!$B$1),1,IFERROR(VLOOKUP(E93,'Monedas'!$A$4:$B$40,2,FALSE),0)))</f>
        <v/>
      </c>
      <c r="P93">
        <f>MAX(1,IF(COUNT(H93:O93)=0,COUNTIF('Viajeros'!$A$2:$A$9,"?*"),SUM(H93:O93)))</f>
        <v/>
      </c>
      <c r="Q93">
        <f>COUNT(H93:O93)</f>
        <v/>
      </c>
      <c r="R93">
        <f>IF(OR(D93="",E93="",E93='Monedas'!$B$1),"",IF(IFERROR(VLOOKUP(E93,'Monedas'!$A$4:$B$40,2,FALSE),0)=0,"⚠ falta el cambio",""))</f>
        <v/>
      </c>
    </row>
    <row r="94">
      <c r="A94" s="15" t="n"/>
      <c r="D94" s="16" t="n"/>
      <c r="F94" s="17">
        <f>IF(D94="",0,D94*IF(OR(E94="",E94='Monedas'!$B$1),1,IFERROR(VLOOKUP(E94,'Monedas'!$A$4:$B$40,2,FALSE),0)))</f>
        <v/>
      </c>
      <c r="P94">
        <f>MAX(1,IF(COUNT(H94:O94)=0,COUNTIF('Viajeros'!$A$2:$A$9,"?*"),SUM(H94:O94)))</f>
        <v/>
      </c>
      <c r="Q94">
        <f>COUNT(H94:O94)</f>
        <v/>
      </c>
      <c r="R94">
        <f>IF(OR(D94="",E94="",E94='Monedas'!$B$1),"",IF(IFERROR(VLOOKUP(E94,'Monedas'!$A$4:$B$40,2,FALSE),0)=0,"⚠ falta el cambio",""))</f>
        <v/>
      </c>
    </row>
    <row r="95">
      <c r="A95" s="15" t="n"/>
      <c r="D95" s="16" t="n"/>
      <c r="F95" s="17">
        <f>IF(D95="",0,D95*IF(OR(E95="",E95='Monedas'!$B$1),1,IFERROR(VLOOKUP(E95,'Monedas'!$A$4:$B$40,2,FALSE),0)))</f>
        <v/>
      </c>
      <c r="P95">
        <f>MAX(1,IF(COUNT(H95:O95)=0,COUNTIF('Viajeros'!$A$2:$A$9,"?*"),SUM(H95:O95)))</f>
        <v/>
      </c>
      <c r="Q95">
        <f>COUNT(H95:O95)</f>
        <v/>
      </c>
      <c r="R95">
        <f>IF(OR(D95="",E95="",E95='Monedas'!$B$1),"",IF(IFERROR(VLOOKUP(E95,'Monedas'!$A$4:$B$40,2,FALSE),0)=0,"⚠ falta el cambio",""))</f>
        <v/>
      </c>
    </row>
    <row r="96">
      <c r="A96" s="15" t="n"/>
      <c r="D96" s="16" t="n"/>
      <c r="F96" s="17">
        <f>IF(D96="",0,D96*IF(OR(E96="",E96='Monedas'!$B$1),1,IFERROR(VLOOKUP(E96,'Monedas'!$A$4:$B$40,2,FALSE),0)))</f>
        <v/>
      </c>
      <c r="P96">
        <f>MAX(1,IF(COUNT(H96:O96)=0,COUNTIF('Viajeros'!$A$2:$A$9,"?*"),SUM(H96:O96)))</f>
        <v/>
      </c>
      <c r="Q96">
        <f>COUNT(H96:O96)</f>
        <v/>
      </c>
      <c r="R96">
        <f>IF(OR(D96="",E96="",E96='Monedas'!$B$1),"",IF(IFERROR(VLOOKUP(E96,'Monedas'!$A$4:$B$40,2,FALSE),0)=0,"⚠ falta el cambio",""))</f>
        <v/>
      </c>
    </row>
    <row r="97">
      <c r="A97" s="15" t="n"/>
      <c r="D97" s="16" t="n"/>
      <c r="F97" s="17">
        <f>IF(D97="",0,D97*IF(OR(E97="",E97='Monedas'!$B$1),1,IFERROR(VLOOKUP(E97,'Monedas'!$A$4:$B$40,2,FALSE),0)))</f>
        <v/>
      </c>
      <c r="P97">
        <f>MAX(1,IF(COUNT(H97:O97)=0,COUNTIF('Viajeros'!$A$2:$A$9,"?*"),SUM(H97:O97)))</f>
        <v/>
      </c>
      <c r="Q97">
        <f>COUNT(H97:O97)</f>
        <v/>
      </c>
      <c r="R97">
        <f>IF(OR(D97="",E97="",E97='Monedas'!$B$1),"",IF(IFERROR(VLOOKUP(E97,'Monedas'!$A$4:$B$40,2,FALSE),0)=0,"⚠ falta el cambio",""))</f>
        <v/>
      </c>
    </row>
    <row r="98">
      <c r="A98" s="15" t="n"/>
      <c r="D98" s="16" t="n"/>
      <c r="F98" s="17">
        <f>IF(D98="",0,D98*IF(OR(E98="",E98='Monedas'!$B$1),1,IFERROR(VLOOKUP(E98,'Monedas'!$A$4:$B$40,2,FALSE),0)))</f>
        <v/>
      </c>
      <c r="P98">
        <f>MAX(1,IF(COUNT(H98:O98)=0,COUNTIF('Viajeros'!$A$2:$A$9,"?*"),SUM(H98:O98)))</f>
        <v/>
      </c>
      <c r="Q98">
        <f>COUNT(H98:O98)</f>
        <v/>
      </c>
      <c r="R98">
        <f>IF(OR(D98="",E98="",E98='Monedas'!$B$1),"",IF(IFERROR(VLOOKUP(E98,'Monedas'!$A$4:$B$40,2,FALSE),0)=0,"⚠ falta el cambio",""))</f>
        <v/>
      </c>
    </row>
    <row r="99">
      <c r="A99" s="15" t="n"/>
      <c r="D99" s="16" t="n"/>
      <c r="F99" s="17">
        <f>IF(D99="",0,D99*IF(OR(E99="",E99='Monedas'!$B$1),1,IFERROR(VLOOKUP(E99,'Monedas'!$A$4:$B$40,2,FALSE),0)))</f>
        <v/>
      </c>
      <c r="P99">
        <f>MAX(1,IF(COUNT(H99:O99)=0,COUNTIF('Viajeros'!$A$2:$A$9,"?*"),SUM(H99:O99)))</f>
        <v/>
      </c>
      <c r="Q99">
        <f>COUNT(H99:O99)</f>
        <v/>
      </c>
      <c r="R99">
        <f>IF(OR(D99="",E99="",E99='Monedas'!$B$1),"",IF(IFERROR(VLOOKUP(E99,'Monedas'!$A$4:$B$40,2,FALSE),0)=0,"⚠ falta el cambio",""))</f>
        <v/>
      </c>
    </row>
    <row r="100">
      <c r="A100" s="15" t="n"/>
      <c r="D100" s="16" t="n"/>
      <c r="F100" s="17">
        <f>IF(D100="",0,D100*IF(OR(E100="",E100='Monedas'!$B$1),1,IFERROR(VLOOKUP(E100,'Monedas'!$A$4:$B$40,2,FALSE),0)))</f>
        <v/>
      </c>
      <c r="P100">
        <f>MAX(1,IF(COUNT(H100:O100)=0,COUNTIF('Viajeros'!$A$2:$A$9,"?*"),SUM(H100:O100)))</f>
        <v/>
      </c>
      <c r="Q100">
        <f>COUNT(H100:O100)</f>
        <v/>
      </c>
      <c r="R100">
        <f>IF(OR(D100="",E100="",E100='Monedas'!$B$1),"",IF(IFERROR(VLOOKUP(E100,'Monedas'!$A$4:$B$40,2,FALSE),0)=0,"⚠ falta el cambio",""))</f>
        <v/>
      </c>
    </row>
    <row r="101">
      <c r="A101" s="15" t="n"/>
      <c r="D101" s="16" t="n"/>
      <c r="F101" s="17">
        <f>IF(D101="",0,D101*IF(OR(E101="",E101='Monedas'!$B$1),1,IFERROR(VLOOKUP(E101,'Monedas'!$A$4:$B$40,2,FALSE),0)))</f>
        <v/>
      </c>
      <c r="P101">
        <f>MAX(1,IF(COUNT(H101:O101)=0,COUNTIF('Viajeros'!$A$2:$A$9,"?*"),SUM(H101:O101)))</f>
        <v/>
      </c>
      <c r="Q101">
        <f>COUNT(H101:O101)</f>
        <v/>
      </c>
      <c r="R101">
        <f>IF(OR(D101="",E101="",E101='Monedas'!$B$1),"",IF(IFERROR(VLOOKUP(E101,'Monedas'!$A$4:$B$40,2,FALSE),0)=0,"⚠ falta el cambio",""))</f>
        <v/>
      </c>
    </row>
    <row r="102">
      <c r="A102" s="15" t="n"/>
      <c r="D102" s="16" t="n"/>
      <c r="F102" s="17">
        <f>IF(D102="",0,D102*IF(OR(E102="",E102='Monedas'!$B$1),1,IFERROR(VLOOKUP(E102,'Monedas'!$A$4:$B$40,2,FALSE),0)))</f>
        <v/>
      </c>
      <c r="P102">
        <f>MAX(1,IF(COUNT(H102:O102)=0,COUNTIF('Viajeros'!$A$2:$A$9,"?*"),SUM(H102:O102)))</f>
        <v/>
      </c>
      <c r="Q102">
        <f>COUNT(H102:O102)</f>
        <v/>
      </c>
      <c r="R102">
        <f>IF(OR(D102="",E102="",E102='Monedas'!$B$1),"",IF(IFERROR(VLOOKUP(E102,'Monedas'!$A$4:$B$40,2,FALSE),0)=0,"⚠ falta el cambio",""))</f>
        <v/>
      </c>
    </row>
    <row r="103">
      <c r="A103" s="15" t="n"/>
      <c r="D103" s="16" t="n"/>
      <c r="F103" s="17">
        <f>IF(D103="",0,D103*IF(OR(E103="",E103='Monedas'!$B$1),1,IFERROR(VLOOKUP(E103,'Monedas'!$A$4:$B$40,2,FALSE),0)))</f>
        <v/>
      </c>
      <c r="P103">
        <f>MAX(1,IF(COUNT(H103:O103)=0,COUNTIF('Viajeros'!$A$2:$A$9,"?*"),SUM(H103:O103)))</f>
        <v/>
      </c>
      <c r="Q103">
        <f>COUNT(H103:O103)</f>
        <v/>
      </c>
      <c r="R103">
        <f>IF(OR(D103="",E103="",E103='Monedas'!$B$1),"",IF(IFERROR(VLOOKUP(E103,'Monedas'!$A$4:$B$40,2,FALSE),0)=0,"⚠ falta el cambio",""))</f>
        <v/>
      </c>
    </row>
    <row r="104">
      <c r="A104" s="15" t="n"/>
      <c r="D104" s="16" t="n"/>
      <c r="F104" s="17">
        <f>IF(D104="",0,D104*IF(OR(E104="",E104='Monedas'!$B$1),1,IFERROR(VLOOKUP(E104,'Monedas'!$A$4:$B$40,2,FALSE),0)))</f>
        <v/>
      </c>
      <c r="P104">
        <f>MAX(1,IF(COUNT(H104:O104)=0,COUNTIF('Viajeros'!$A$2:$A$9,"?*"),SUM(H104:O104)))</f>
        <v/>
      </c>
      <c r="Q104">
        <f>COUNT(H104:O104)</f>
        <v/>
      </c>
      <c r="R104">
        <f>IF(OR(D104="",E104="",E104='Monedas'!$B$1),"",IF(IFERROR(VLOOKUP(E104,'Monedas'!$A$4:$B$40,2,FALSE),0)=0,"⚠ falta el cambio",""))</f>
        <v/>
      </c>
    </row>
    <row r="105">
      <c r="A105" s="15" t="n"/>
      <c r="D105" s="16" t="n"/>
      <c r="F105" s="17">
        <f>IF(D105="",0,D105*IF(OR(E105="",E105='Monedas'!$B$1),1,IFERROR(VLOOKUP(E105,'Monedas'!$A$4:$B$40,2,FALSE),0)))</f>
        <v/>
      </c>
      <c r="P105">
        <f>MAX(1,IF(COUNT(H105:O105)=0,COUNTIF('Viajeros'!$A$2:$A$9,"?*"),SUM(H105:O105)))</f>
        <v/>
      </c>
      <c r="Q105">
        <f>COUNT(H105:O105)</f>
        <v/>
      </c>
      <c r="R105">
        <f>IF(OR(D105="",E105="",E105='Monedas'!$B$1),"",IF(IFERROR(VLOOKUP(E105,'Monedas'!$A$4:$B$40,2,FALSE),0)=0,"⚠ falta el cambio",""))</f>
        <v/>
      </c>
    </row>
    <row r="106">
      <c r="A106" s="15" t="n"/>
      <c r="D106" s="16" t="n"/>
      <c r="F106" s="17">
        <f>IF(D106="",0,D106*IF(OR(E106="",E106='Monedas'!$B$1),1,IFERROR(VLOOKUP(E106,'Monedas'!$A$4:$B$40,2,FALSE),0)))</f>
        <v/>
      </c>
      <c r="P106">
        <f>MAX(1,IF(COUNT(H106:O106)=0,COUNTIF('Viajeros'!$A$2:$A$9,"?*"),SUM(H106:O106)))</f>
        <v/>
      </c>
      <c r="Q106">
        <f>COUNT(H106:O106)</f>
        <v/>
      </c>
      <c r="R106">
        <f>IF(OR(D106="",E106="",E106='Monedas'!$B$1),"",IF(IFERROR(VLOOKUP(E106,'Monedas'!$A$4:$B$40,2,FALSE),0)=0,"⚠ falta el cambio",""))</f>
        <v/>
      </c>
    </row>
    <row r="107">
      <c r="A107" s="15" t="n"/>
      <c r="D107" s="16" t="n"/>
      <c r="F107" s="17">
        <f>IF(D107="",0,D107*IF(OR(E107="",E107='Monedas'!$B$1),1,IFERROR(VLOOKUP(E107,'Monedas'!$A$4:$B$40,2,FALSE),0)))</f>
        <v/>
      </c>
      <c r="P107">
        <f>MAX(1,IF(COUNT(H107:O107)=0,COUNTIF('Viajeros'!$A$2:$A$9,"?*"),SUM(H107:O107)))</f>
        <v/>
      </c>
      <c r="Q107">
        <f>COUNT(H107:O107)</f>
        <v/>
      </c>
      <c r="R107">
        <f>IF(OR(D107="",E107="",E107='Monedas'!$B$1),"",IF(IFERROR(VLOOKUP(E107,'Monedas'!$A$4:$B$40,2,FALSE),0)=0,"⚠ falta el cambio",""))</f>
        <v/>
      </c>
    </row>
    <row r="108">
      <c r="A108" s="15" t="n"/>
      <c r="D108" s="16" t="n"/>
      <c r="F108" s="17">
        <f>IF(D108="",0,D108*IF(OR(E108="",E108='Monedas'!$B$1),1,IFERROR(VLOOKUP(E108,'Monedas'!$A$4:$B$40,2,FALSE),0)))</f>
        <v/>
      </c>
      <c r="P108">
        <f>MAX(1,IF(COUNT(H108:O108)=0,COUNTIF('Viajeros'!$A$2:$A$9,"?*"),SUM(H108:O108)))</f>
        <v/>
      </c>
      <c r="Q108">
        <f>COUNT(H108:O108)</f>
        <v/>
      </c>
      <c r="R108">
        <f>IF(OR(D108="",E108="",E108='Monedas'!$B$1),"",IF(IFERROR(VLOOKUP(E108,'Monedas'!$A$4:$B$40,2,FALSE),0)=0,"⚠ falta el cambio",""))</f>
        <v/>
      </c>
    </row>
    <row r="109">
      <c r="A109" s="15" t="n"/>
      <c r="D109" s="16" t="n"/>
      <c r="F109" s="17">
        <f>IF(D109="",0,D109*IF(OR(E109="",E109='Monedas'!$B$1),1,IFERROR(VLOOKUP(E109,'Monedas'!$A$4:$B$40,2,FALSE),0)))</f>
        <v/>
      </c>
      <c r="P109">
        <f>MAX(1,IF(COUNT(H109:O109)=0,COUNTIF('Viajeros'!$A$2:$A$9,"?*"),SUM(H109:O109)))</f>
        <v/>
      </c>
      <c r="Q109">
        <f>COUNT(H109:O109)</f>
        <v/>
      </c>
      <c r="R109">
        <f>IF(OR(D109="",E109="",E109='Monedas'!$B$1),"",IF(IFERROR(VLOOKUP(E109,'Monedas'!$A$4:$B$40,2,FALSE),0)=0,"⚠ falta el cambio",""))</f>
        <v/>
      </c>
    </row>
    <row r="110">
      <c r="A110" s="15" t="n"/>
      <c r="D110" s="16" t="n"/>
      <c r="F110" s="17">
        <f>IF(D110="",0,D110*IF(OR(E110="",E110='Monedas'!$B$1),1,IFERROR(VLOOKUP(E110,'Monedas'!$A$4:$B$40,2,FALSE),0)))</f>
        <v/>
      </c>
      <c r="P110">
        <f>MAX(1,IF(COUNT(H110:O110)=0,COUNTIF('Viajeros'!$A$2:$A$9,"?*"),SUM(H110:O110)))</f>
        <v/>
      </c>
      <c r="Q110">
        <f>COUNT(H110:O110)</f>
        <v/>
      </c>
      <c r="R110">
        <f>IF(OR(D110="",E110="",E110='Monedas'!$B$1),"",IF(IFERROR(VLOOKUP(E110,'Monedas'!$A$4:$B$40,2,FALSE),0)=0,"⚠ falta el cambio",""))</f>
        <v/>
      </c>
    </row>
    <row r="111">
      <c r="A111" s="15" t="n"/>
      <c r="D111" s="16" t="n"/>
      <c r="F111" s="17">
        <f>IF(D111="",0,D111*IF(OR(E111="",E111='Monedas'!$B$1),1,IFERROR(VLOOKUP(E111,'Monedas'!$A$4:$B$40,2,FALSE),0)))</f>
        <v/>
      </c>
      <c r="P111">
        <f>MAX(1,IF(COUNT(H111:O111)=0,COUNTIF('Viajeros'!$A$2:$A$9,"?*"),SUM(H111:O111)))</f>
        <v/>
      </c>
      <c r="Q111">
        <f>COUNT(H111:O111)</f>
        <v/>
      </c>
      <c r="R111">
        <f>IF(OR(D111="",E111="",E111='Monedas'!$B$1),"",IF(IFERROR(VLOOKUP(E111,'Monedas'!$A$4:$B$40,2,FALSE),0)=0,"⚠ falta el cambio",""))</f>
        <v/>
      </c>
    </row>
    <row r="112">
      <c r="A112" s="15" t="n"/>
      <c r="D112" s="16" t="n"/>
      <c r="F112" s="17">
        <f>IF(D112="",0,D112*IF(OR(E112="",E112='Monedas'!$B$1),1,IFERROR(VLOOKUP(E112,'Monedas'!$A$4:$B$40,2,FALSE),0)))</f>
        <v/>
      </c>
      <c r="P112">
        <f>MAX(1,IF(COUNT(H112:O112)=0,COUNTIF('Viajeros'!$A$2:$A$9,"?*"),SUM(H112:O112)))</f>
        <v/>
      </c>
      <c r="Q112">
        <f>COUNT(H112:O112)</f>
        <v/>
      </c>
      <c r="R112">
        <f>IF(OR(D112="",E112="",E112='Monedas'!$B$1),"",IF(IFERROR(VLOOKUP(E112,'Monedas'!$A$4:$B$40,2,FALSE),0)=0,"⚠ falta el cambio",""))</f>
        <v/>
      </c>
    </row>
    <row r="113">
      <c r="A113" s="15" t="n"/>
      <c r="D113" s="16" t="n"/>
      <c r="F113" s="17">
        <f>IF(D113="",0,D113*IF(OR(E113="",E113='Monedas'!$B$1),1,IFERROR(VLOOKUP(E113,'Monedas'!$A$4:$B$40,2,FALSE),0)))</f>
        <v/>
      </c>
      <c r="P113">
        <f>MAX(1,IF(COUNT(H113:O113)=0,COUNTIF('Viajeros'!$A$2:$A$9,"?*"),SUM(H113:O113)))</f>
        <v/>
      </c>
      <c r="Q113">
        <f>COUNT(H113:O113)</f>
        <v/>
      </c>
      <c r="R113">
        <f>IF(OR(D113="",E113="",E113='Monedas'!$B$1),"",IF(IFERROR(VLOOKUP(E113,'Monedas'!$A$4:$B$40,2,FALSE),0)=0,"⚠ falta el cambio",""))</f>
        <v/>
      </c>
    </row>
    <row r="114">
      <c r="A114" s="15" t="n"/>
      <c r="D114" s="16" t="n"/>
      <c r="F114" s="17">
        <f>IF(D114="",0,D114*IF(OR(E114="",E114='Monedas'!$B$1),1,IFERROR(VLOOKUP(E114,'Monedas'!$A$4:$B$40,2,FALSE),0)))</f>
        <v/>
      </c>
      <c r="P114">
        <f>MAX(1,IF(COUNT(H114:O114)=0,COUNTIF('Viajeros'!$A$2:$A$9,"?*"),SUM(H114:O114)))</f>
        <v/>
      </c>
      <c r="Q114">
        <f>COUNT(H114:O114)</f>
        <v/>
      </c>
      <c r="R114">
        <f>IF(OR(D114="",E114="",E114='Monedas'!$B$1),"",IF(IFERROR(VLOOKUP(E114,'Monedas'!$A$4:$B$40,2,FALSE),0)=0,"⚠ falta el cambio",""))</f>
        <v/>
      </c>
    </row>
    <row r="115">
      <c r="A115" s="15" t="n"/>
      <c r="D115" s="16" t="n"/>
      <c r="F115" s="17">
        <f>IF(D115="",0,D115*IF(OR(E115="",E115='Monedas'!$B$1),1,IFERROR(VLOOKUP(E115,'Monedas'!$A$4:$B$40,2,FALSE),0)))</f>
        <v/>
      </c>
      <c r="P115">
        <f>MAX(1,IF(COUNT(H115:O115)=0,COUNTIF('Viajeros'!$A$2:$A$9,"?*"),SUM(H115:O115)))</f>
        <v/>
      </c>
      <c r="Q115">
        <f>COUNT(H115:O115)</f>
        <v/>
      </c>
      <c r="R115">
        <f>IF(OR(D115="",E115="",E115='Monedas'!$B$1),"",IF(IFERROR(VLOOKUP(E115,'Monedas'!$A$4:$B$40,2,FALSE),0)=0,"⚠ falta el cambio",""))</f>
        <v/>
      </c>
    </row>
    <row r="116">
      <c r="A116" s="15" t="n"/>
      <c r="D116" s="16" t="n"/>
      <c r="F116" s="17">
        <f>IF(D116="",0,D116*IF(OR(E116="",E116='Monedas'!$B$1),1,IFERROR(VLOOKUP(E116,'Monedas'!$A$4:$B$40,2,FALSE),0)))</f>
        <v/>
      </c>
      <c r="P116">
        <f>MAX(1,IF(COUNT(H116:O116)=0,COUNTIF('Viajeros'!$A$2:$A$9,"?*"),SUM(H116:O116)))</f>
        <v/>
      </c>
      <c r="Q116">
        <f>COUNT(H116:O116)</f>
        <v/>
      </c>
      <c r="R116">
        <f>IF(OR(D116="",E116="",E116='Monedas'!$B$1),"",IF(IFERROR(VLOOKUP(E116,'Monedas'!$A$4:$B$40,2,FALSE),0)=0,"⚠ falta el cambio",""))</f>
        <v/>
      </c>
    </row>
    <row r="117">
      <c r="A117" s="15" t="n"/>
      <c r="D117" s="16" t="n"/>
      <c r="F117" s="17">
        <f>IF(D117="",0,D117*IF(OR(E117="",E117='Monedas'!$B$1),1,IFERROR(VLOOKUP(E117,'Monedas'!$A$4:$B$40,2,FALSE),0)))</f>
        <v/>
      </c>
      <c r="P117">
        <f>MAX(1,IF(COUNT(H117:O117)=0,COUNTIF('Viajeros'!$A$2:$A$9,"?*"),SUM(H117:O117)))</f>
        <v/>
      </c>
      <c r="Q117">
        <f>COUNT(H117:O117)</f>
        <v/>
      </c>
      <c r="R117">
        <f>IF(OR(D117="",E117="",E117='Monedas'!$B$1),"",IF(IFERROR(VLOOKUP(E117,'Monedas'!$A$4:$B$40,2,FALSE),0)=0,"⚠ falta el cambio",""))</f>
        <v/>
      </c>
    </row>
    <row r="118">
      <c r="A118" s="15" t="n"/>
      <c r="D118" s="16" t="n"/>
      <c r="F118" s="17">
        <f>IF(D118="",0,D118*IF(OR(E118="",E118='Monedas'!$B$1),1,IFERROR(VLOOKUP(E118,'Monedas'!$A$4:$B$40,2,FALSE),0)))</f>
        <v/>
      </c>
      <c r="P118">
        <f>MAX(1,IF(COUNT(H118:O118)=0,COUNTIF('Viajeros'!$A$2:$A$9,"?*"),SUM(H118:O118)))</f>
        <v/>
      </c>
      <c r="Q118">
        <f>COUNT(H118:O118)</f>
        <v/>
      </c>
      <c r="R118">
        <f>IF(OR(D118="",E118="",E118='Monedas'!$B$1),"",IF(IFERROR(VLOOKUP(E118,'Monedas'!$A$4:$B$40,2,FALSE),0)=0,"⚠ falta el cambio",""))</f>
        <v/>
      </c>
    </row>
    <row r="119">
      <c r="A119" s="15" t="n"/>
      <c r="D119" s="16" t="n"/>
      <c r="F119" s="17">
        <f>IF(D119="",0,D119*IF(OR(E119="",E119='Monedas'!$B$1),1,IFERROR(VLOOKUP(E119,'Monedas'!$A$4:$B$40,2,FALSE),0)))</f>
        <v/>
      </c>
      <c r="P119">
        <f>MAX(1,IF(COUNT(H119:O119)=0,COUNTIF('Viajeros'!$A$2:$A$9,"?*"),SUM(H119:O119)))</f>
        <v/>
      </c>
      <c r="Q119">
        <f>COUNT(H119:O119)</f>
        <v/>
      </c>
      <c r="R119">
        <f>IF(OR(D119="",E119="",E119='Monedas'!$B$1),"",IF(IFERROR(VLOOKUP(E119,'Monedas'!$A$4:$B$40,2,FALSE),0)=0,"⚠ falta el cambio",""))</f>
        <v/>
      </c>
    </row>
    <row r="120">
      <c r="A120" s="15" t="n"/>
      <c r="D120" s="16" t="n"/>
      <c r="F120" s="17">
        <f>IF(D120="",0,D120*IF(OR(E120="",E120='Monedas'!$B$1),1,IFERROR(VLOOKUP(E120,'Monedas'!$A$4:$B$40,2,FALSE),0)))</f>
        <v/>
      </c>
      <c r="P120">
        <f>MAX(1,IF(COUNT(H120:O120)=0,COUNTIF('Viajeros'!$A$2:$A$9,"?*"),SUM(H120:O120)))</f>
        <v/>
      </c>
      <c r="Q120">
        <f>COUNT(H120:O120)</f>
        <v/>
      </c>
      <c r="R120">
        <f>IF(OR(D120="",E120="",E120='Monedas'!$B$1),"",IF(IFERROR(VLOOKUP(E120,'Monedas'!$A$4:$B$40,2,FALSE),0)=0,"⚠ falta el cambio",""))</f>
        <v/>
      </c>
    </row>
    <row r="121">
      <c r="A121" s="15" t="n"/>
      <c r="D121" s="16" t="n"/>
      <c r="F121" s="17">
        <f>IF(D121="",0,D121*IF(OR(E121="",E121='Monedas'!$B$1),1,IFERROR(VLOOKUP(E121,'Monedas'!$A$4:$B$40,2,FALSE),0)))</f>
        <v/>
      </c>
      <c r="P121">
        <f>MAX(1,IF(COUNT(H121:O121)=0,COUNTIF('Viajeros'!$A$2:$A$9,"?*"),SUM(H121:O121)))</f>
        <v/>
      </c>
      <c r="Q121">
        <f>COUNT(H121:O121)</f>
        <v/>
      </c>
      <c r="R121">
        <f>IF(OR(D121="",E121="",E121='Monedas'!$B$1),"",IF(IFERROR(VLOOKUP(E121,'Monedas'!$A$4:$B$40,2,FALSE),0)=0,"⚠ falta el cambio",""))</f>
        <v/>
      </c>
    </row>
    <row r="122">
      <c r="A122" s="15" t="n"/>
      <c r="D122" s="16" t="n"/>
      <c r="F122" s="17">
        <f>IF(D122="",0,D122*IF(OR(E122="",E122='Monedas'!$B$1),1,IFERROR(VLOOKUP(E122,'Monedas'!$A$4:$B$40,2,FALSE),0)))</f>
        <v/>
      </c>
      <c r="P122">
        <f>MAX(1,IF(COUNT(H122:O122)=0,COUNTIF('Viajeros'!$A$2:$A$9,"?*"),SUM(H122:O122)))</f>
        <v/>
      </c>
      <c r="Q122">
        <f>COUNT(H122:O122)</f>
        <v/>
      </c>
      <c r="R122">
        <f>IF(OR(D122="",E122="",E122='Monedas'!$B$1),"",IF(IFERROR(VLOOKUP(E122,'Monedas'!$A$4:$B$40,2,FALSE),0)=0,"⚠ falta el cambio",""))</f>
        <v/>
      </c>
    </row>
    <row r="123">
      <c r="A123" s="15" t="n"/>
      <c r="D123" s="16" t="n"/>
      <c r="F123" s="17">
        <f>IF(D123="",0,D123*IF(OR(E123="",E123='Monedas'!$B$1),1,IFERROR(VLOOKUP(E123,'Monedas'!$A$4:$B$40,2,FALSE),0)))</f>
        <v/>
      </c>
      <c r="P123">
        <f>MAX(1,IF(COUNT(H123:O123)=0,COUNTIF('Viajeros'!$A$2:$A$9,"?*"),SUM(H123:O123)))</f>
        <v/>
      </c>
      <c r="Q123">
        <f>COUNT(H123:O123)</f>
        <v/>
      </c>
      <c r="R123">
        <f>IF(OR(D123="",E123="",E123='Monedas'!$B$1),"",IF(IFERROR(VLOOKUP(E123,'Monedas'!$A$4:$B$40,2,FALSE),0)=0,"⚠ falta el cambio",""))</f>
        <v/>
      </c>
    </row>
    <row r="124">
      <c r="A124" s="15" t="n"/>
      <c r="D124" s="16" t="n"/>
      <c r="F124" s="17">
        <f>IF(D124="",0,D124*IF(OR(E124="",E124='Monedas'!$B$1),1,IFERROR(VLOOKUP(E124,'Monedas'!$A$4:$B$40,2,FALSE),0)))</f>
        <v/>
      </c>
      <c r="P124">
        <f>MAX(1,IF(COUNT(H124:O124)=0,COUNTIF('Viajeros'!$A$2:$A$9,"?*"),SUM(H124:O124)))</f>
        <v/>
      </c>
      <c r="Q124">
        <f>COUNT(H124:O124)</f>
        <v/>
      </c>
      <c r="R124">
        <f>IF(OR(D124="",E124="",E124='Monedas'!$B$1),"",IF(IFERROR(VLOOKUP(E124,'Monedas'!$A$4:$B$40,2,FALSE),0)=0,"⚠ falta el cambio",""))</f>
        <v/>
      </c>
    </row>
    <row r="125">
      <c r="A125" s="15" t="n"/>
      <c r="D125" s="16" t="n"/>
      <c r="F125" s="17">
        <f>IF(D125="",0,D125*IF(OR(E125="",E125='Monedas'!$B$1),1,IFERROR(VLOOKUP(E125,'Monedas'!$A$4:$B$40,2,FALSE),0)))</f>
        <v/>
      </c>
      <c r="P125">
        <f>MAX(1,IF(COUNT(H125:O125)=0,COUNTIF('Viajeros'!$A$2:$A$9,"?*"),SUM(H125:O125)))</f>
        <v/>
      </c>
      <c r="Q125">
        <f>COUNT(H125:O125)</f>
        <v/>
      </c>
      <c r="R125">
        <f>IF(OR(D125="",E125="",E125='Monedas'!$B$1),"",IF(IFERROR(VLOOKUP(E125,'Monedas'!$A$4:$B$40,2,FALSE),0)=0,"⚠ falta el cambio",""))</f>
        <v/>
      </c>
    </row>
    <row r="126">
      <c r="A126" s="15" t="n"/>
      <c r="D126" s="16" t="n"/>
      <c r="F126" s="17">
        <f>IF(D126="",0,D126*IF(OR(E126="",E126='Monedas'!$B$1),1,IFERROR(VLOOKUP(E126,'Monedas'!$A$4:$B$40,2,FALSE),0)))</f>
        <v/>
      </c>
      <c r="P126">
        <f>MAX(1,IF(COUNT(H126:O126)=0,COUNTIF('Viajeros'!$A$2:$A$9,"?*"),SUM(H126:O126)))</f>
        <v/>
      </c>
      <c r="Q126">
        <f>COUNT(H126:O126)</f>
        <v/>
      </c>
      <c r="R126">
        <f>IF(OR(D126="",E126="",E126='Monedas'!$B$1),"",IF(IFERROR(VLOOKUP(E126,'Monedas'!$A$4:$B$40,2,FALSE),0)=0,"⚠ falta el cambio",""))</f>
        <v/>
      </c>
    </row>
    <row r="127">
      <c r="A127" s="15" t="n"/>
      <c r="D127" s="16" t="n"/>
      <c r="F127" s="17">
        <f>IF(D127="",0,D127*IF(OR(E127="",E127='Monedas'!$B$1),1,IFERROR(VLOOKUP(E127,'Monedas'!$A$4:$B$40,2,FALSE),0)))</f>
        <v/>
      </c>
      <c r="P127">
        <f>MAX(1,IF(COUNT(H127:O127)=0,COUNTIF('Viajeros'!$A$2:$A$9,"?*"),SUM(H127:O127)))</f>
        <v/>
      </c>
      <c r="Q127">
        <f>COUNT(H127:O127)</f>
        <v/>
      </c>
      <c r="R127">
        <f>IF(OR(D127="",E127="",E127='Monedas'!$B$1),"",IF(IFERROR(VLOOKUP(E127,'Monedas'!$A$4:$B$40,2,FALSE),0)=0,"⚠ falta el cambio",""))</f>
        <v/>
      </c>
    </row>
    <row r="128">
      <c r="A128" s="15" t="n"/>
      <c r="D128" s="16" t="n"/>
      <c r="F128" s="17">
        <f>IF(D128="",0,D128*IF(OR(E128="",E128='Monedas'!$B$1),1,IFERROR(VLOOKUP(E128,'Monedas'!$A$4:$B$40,2,FALSE),0)))</f>
        <v/>
      </c>
      <c r="P128">
        <f>MAX(1,IF(COUNT(H128:O128)=0,COUNTIF('Viajeros'!$A$2:$A$9,"?*"),SUM(H128:O128)))</f>
        <v/>
      </c>
      <c r="Q128">
        <f>COUNT(H128:O128)</f>
        <v/>
      </c>
      <c r="R128">
        <f>IF(OR(D128="",E128="",E128='Monedas'!$B$1),"",IF(IFERROR(VLOOKUP(E128,'Monedas'!$A$4:$B$40,2,FALSE),0)=0,"⚠ falta el cambio",""))</f>
        <v/>
      </c>
    </row>
    <row r="129">
      <c r="A129" s="15" t="n"/>
      <c r="D129" s="16" t="n"/>
      <c r="F129" s="17">
        <f>IF(D129="",0,D129*IF(OR(E129="",E129='Monedas'!$B$1),1,IFERROR(VLOOKUP(E129,'Monedas'!$A$4:$B$40,2,FALSE),0)))</f>
        <v/>
      </c>
      <c r="P129">
        <f>MAX(1,IF(COUNT(H129:O129)=0,COUNTIF('Viajeros'!$A$2:$A$9,"?*"),SUM(H129:O129)))</f>
        <v/>
      </c>
      <c r="Q129">
        <f>COUNT(H129:O129)</f>
        <v/>
      </c>
      <c r="R129">
        <f>IF(OR(D129="",E129="",E129='Monedas'!$B$1),"",IF(IFERROR(VLOOKUP(E129,'Monedas'!$A$4:$B$40,2,FALSE),0)=0,"⚠ falta el cambio",""))</f>
        <v/>
      </c>
    </row>
    <row r="130">
      <c r="A130" s="15" t="n"/>
      <c r="D130" s="16" t="n"/>
      <c r="F130" s="17">
        <f>IF(D130="",0,D130*IF(OR(E130="",E130='Monedas'!$B$1),1,IFERROR(VLOOKUP(E130,'Monedas'!$A$4:$B$40,2,FALSE),0)))</f>
        <v/>
      </c>
      <c r="P130">
        <f>MAX(1,IF(COUNT(H130:O130)=0,COUNTIF('Viajeros'!$A$2:$A$9,"?*"),SUM(H130:O130)))</f>
        <v/>
      </c>
      <c r="Q130">
        <f>COUNT(H130:O130)</f>
        <v/>
      </c>
      <c r="R130">
        <f>IF(OR(D130="",E130="",E130='Monedas'!$B$1),"",IF(IFERROR(VLOOKUP(E130,'Monedas'!$A$4:$B$40,2,FALSE),0)=0,"⚠ falta el cambio",""))</f>
        <v/>
      </c>
    </row>
    <row r="131">
      <c r="A131" s="15" t="n"/>
      <c r="D131" s="16" t="n"/>
      <c r="F131" s="17">
        <f>IF(D131="",0,D131*IF(OR(E131="",E131='Monedas'!$B$1),1,IFERROR(VLOOKUP(E131,'Monedas'!$A$4:$B$40,2,FALSE),0)))</f>
        <v/>
      </c>
      <c r="P131">
        <f>MAX(1,IF(COUNT(H131:O131)=0,COUNTIF('Viajeros'!$A$2:$A$9,"?*"),SUM(H131:O131)))</f>
        <v/>
      </c>
      <c r="Q131">
        <f>COUNT(H131:O131)</f>
        <v/>
      </c>
      <c r="R131">
        <f>IF(OR(D131="",E131="",E131='Monedas'!$B$1),"",IF(IFERROR(VLOOKUP(E131,'Monedas'!$A$4:$B$40,2,FALSE),0)=0,"⚠ falta el cambio",""))</f>
        <v/>
      </c>
    </row>
    <row r="132">
      <c r="A132" s="15" t="n"/>
      <c r="D132" s="16" t="n"/>
      <c r="F132" s="17">
        <f>IF(D132="",0,D132*IF(OR(E132="",E132='Monedas'!$B$1),1,IFERROR(VLOOKUP(E132,'Monedas'!$A$4:$B$40,2,FALSE),0)))</f>
        <v/>
      </c>
      <c r="P132">
        <f>MAX(1,IF(COUNT(H132:O132)=0,COUNTIF('Viajeros'!$A$2:$A$9,"?*"),SUM(H132:O132)))</f>
        <v/>
      </c>
      <c r="Q132">
        <f>COUNT(H132:O132)</f>
        <v/>
      </c>
      <c r="R132">
        <f>IF(OR(D132="",E132="",E132='Monedas'!$B$1),"",IF(IFERROR(VLOOKUP(E132,'Monedas'!$A$4:$B$40,2,FALSE),0)=0,"⚠ falta el cambio",""))</f>
        <v/>
      </c>
    </row>
    <row r="133">
      <c r="A133" s="15" t="n"/>
      <c r="D133" s="16" t="n"/>
      <c r="F133" s="17">
        <f>IF(D133="",0,D133*IF(OR(E133="",E133='Monedas'!$B$1),1,IFERROR(VLOOKUP(E133,'Monedas'!$A$4:$B$40,2,FALSE),0)))</f>
        <v/>
      </c>
      <c r="P133">
        <f>MAX(1,IF(COUNT(H133:O133)=0,COUNTIF('Viajeros'!$A$2:$A$9,"?*"),SUM(H133:O133)))</f>
        <v/>
      </c>
      <c r="Q133">
        <f>COUNT(H133:O133)</f>
        <v/>
      </c>
      <c r="R133">
        <f>IF(OR(D133="",E133="",E133='Monedas'!$B$1),"",IF(IFERROR(VLOOKUP(E133,'Monedas'!$A$4:$B$40,2,FALSE),0)=0,"⚠ falta el cambio",""))</f>
        <v/>
      </c>
    </row>
    <row r="134">
      <c r="A134" s="15" t="n"/>
      <c r="D134" s="16" t="n"/>
      <c r="F134" s="17">
        <f>IF(D134="",0,D134*IF(OR(E134="",E134='Monedas'!$B$1),1,IFERROR(VLOOKUP(E134,'Monedas'!$A$4:$B$40,2,FALSE),0)))</f>
        <v/>
      </c>
      <c r="P134">
        <f>MAX(1,IF(COUNT(H134:O134)=0,COUNTIF('Viajeros'!$A$2:$A$9,"?*"),SUM(H134:O134)))</f>
        <v/>
      </c>
      <c r="Q134">
        <f>COUNT(H134:O134)</f>
        <v/>
      </c>
      <c r="R134">
        <f>IF(OR(D134="",E134="",E134='Monedas'!$B$1),"",IF(IFERROR(VLOOKUP(E134,'Monedas'!$A$4:$B$40,2,FALSE),0)=0,"⚠ falta el cambio",""))</f>
        <v/>
      </c>
    </row>
    <row r="135">
      <c r="A135" s="15" t="n"/>
      <c r="D135" s="16" t="n"/>
      <c r="F135" s="17">
        <f>IF(D135="",0,D135*IF(OR(E135="",E135='Monedas'!$B$1),1,IFERROR(VLOOKUP(E135,'Monedas'!$A$4:$B$40,2,FALSE),0)))</f>
        <v/>
      </c>
      <c r="P135">
        <f>MAX(1,IF(COUNT(H135:O135)=0,COUNTIF('Viajeros'!$A$2:$A$9,"?*"),SUM(H135:O135)))</f>
        <v/>
      </c>
      <c r="Q135">
        <f>COUNT(H135:O135)</f>
        <v/>
      </c>
      <c r="R135">
        <f>IF(OR(D135="",E135="",E135='Monedas'!$B$1),"",IF(IFERROR(VLOOKUP(E135,'Monedas'!$A$4:$B$40,2,FALSE),0)=0,"⚠ falta el cambio",""))</f>
        <v/>
      </c>
    </row>
    <row r="136">
      <c r="A136" s="15" t="n"/>
      <c r="D136" s="16" t="n"/>
      <c r="F136" s="17">
        <f>IF(D136="",0,D136*IF(OR(E136="",E136='Monedas'!$B$1),1,IFERROR(VLOOKUP(E136,'Monedas'!$A$4:$B$40,2,FALSE),0)))</f>
        <v/>
      </c>
      <c r="P136">
        <f>MAX(1,IF(COUNT(H136:O136)=0,COUNTIF('Viajeros'!$A$2:$A$9,"?*"),SUM(H136:O136)))</f>
        <v/>
      </c>
      <c r="Q136">
        <f>COUNT(H136:O136)</f>
        <v/>
      </c>
      <c r="R136">
        <f>IF(OR(D136="",E136="",E136='Monedas'!$B$1),"",IF(IFERROR(VLOOKUP(E136,'Monedas'!$A$4:$B$40,2,FALSE),0)=0,"⚠ falta el cambio",""))</f>
        <v/>
      </c>
    </row>
    <row r="137">
      <c r="A137" s="15" t="n"/>
      <c r="D137" s="16" t="n"/>
      <c r="F137" s="17">
        <f>IF(D137="",0,D137*IF(OR(E137="",E137='Monedas'!$B$1),1,IFERROR(VLOOKUP(E137,'Monedas'!$A$4:$B$40,2,FALSE),0)))</f>
        <v/>
      </c>
      <c r="P137">
        <f>MAX(1,IF(COUNT(H137:O137)=0,COUNTIF('Viajeros'!$A$2:$A$9,"?*"),SUM(H137:O137)))</f>
        <v/>
      </c>
      <c r="Q137">
        <f>COUNT(H137:O137)</f>
        <v/>
      </c>
      <c r="R137">
        <f>IF(OR(D137="",E137="",E137='Monedas'!$B$1),"",IF(IFERROR(VLOOKUP(E137,'Monedas'!$A$4:$B$40,2,FALSE),0)=0,"⚠ falta el cambio",""))</f>
        <v/>
      </c>
    </row>
    <row r="138">
      <c r="A138" s="15" t="n"/>
      <c r="D138" s="16" t="n"/>
      <c r="F138" s="17">
        <f>IF(D138="",0,D138*IF(OR(E138="",E138='Monedas'!$B$1),1,IFERROR(VLOOKUP(E138,'Monedas'!$A$4:$B$40,2,FALSE),0)))</f>
        <v/>
      </c>
      <c r="P138">
        <f>MAX(1,IF(COUNT(H138:O138)=0,COUNTIF('Viajeros'!$A$2:$A$9,"?*"),SUM(H138:O138)))</f>
        <v/>
      </c>
      <c r="Q138">
        <f>COUNT(H138:O138)</f>
        <v/>
      </c>
      <c r="R138">
        <f>IF(OR(D138="",E138="",E138='Monedas'!$B$1),"",IF(IFERROR(VLOOKUP(E138,'Monedas'!$A$4:$B$40,2,FALSE),0)=0,"⚠ falta el cambio",""))</f>
        <v/>
      </c>
    </row>
    <row r="139">
      <c r="A139" s="15" t="n"/>
      <c r="D139" s="16" t="n"/>
      <c r="F139" s="17">
        <f>IF(D139="",0,D139*IF(OR(E139="",E139='Monedas'!$B$1),1,IFERROR(VLOOKUP(E139,'Monedas'!$A$4:$B$40,2,FALSE),0)))</f>
        <v/>
      </c>
      <c r="P139">
        <f>MAX(1,IF(COUNT(H139:O139)=0,COUNTIF('Viajeros'!$A$2:$A$9,"?*"),SUM(H139:O139)))</f>
        <v/>
      </c>
      <c r="Q139">
        <f>COUNT(H139:O139)</f>
        <v/>
      </c>
      <c r="R139">
        <f>IF(OR(D139="",E139="",E139='Monedas'!$B$1),"",IF(IFERROR(VLOOKUP(E139,'Monedas'!$A$4:$B$40,2,FALSE),0)=0,"⚠ falta el cambio",""))</f>
        <v/>
      </c>
    </row>
    <row r="140">
      <c r="A140" s="15" t="n"/>
      <c r="D140" s="16" t="n"/>
      <c r="F140" s="17">
        <f>IF(D140="",0,D140*IF(OR(E140="",E140='Monedas'!$B$1),1,IFERROR(VLOOKUP(E140,'Monedas'!$A$4:$B$40,2,FALSE),0)))</f>
        <v/>
      </c>
      <c r="P140">
        <f>MAX(1,IF(COUNT(H140:O140)=0,COUNTIF('Viajeros'!$A$2:$A$9,"?*"),SUM(H140:O140)))</f>
        <v/>
      </c>
      <c r="Q140">
        <f>COUNT(H140:O140)</f>
        <v/>
      </c>
      <c r="R140">
        <f>IF(OR(D140="",E140="",E140='Monedas'!$B$1),"",IF(IFERROR(VLOOKUP(E140,'Monedas'!$A$4:$B$40,2,FALSE),0)=0,"⚠ falta el cambio",""))</f>
        <v/>
      </c>
    </row>
    <row r="141">
      <c r="A141" s="15" t="n"/>
      <c r="D141" s="16" t="n"/>
      <c r="F141" s="17">
        <f>IF(D141="",0,D141*IF(OR(E141="",E141='Monedas'!$B$1),1,IFERROR(VLOOKUP(E141,'Monedas'!$A$4:$B$40,2,FALSE),0)))</f>
        <v/>
      </c>
      <c r="P141">
        <f>MAX(1,IF(COUNT(H141:O141)=0,COUNTIF('Viajeros'!$A$2:$A$9,"?*"),SUM(H141:O141)))</f>
        <v/>
      </c>
      <c r="Q141">
        <f>COUNT(H141:O141)</f>
        <v/>
      </c>
      <c r="R141">
        <f>IF(OR(D141="",E141="",E141='Monedas'!$B$1),"",IF(IFERROR(VLOOKUP(E141,'Monedas'!$A$4:$B$40,2,FALSE),0)=0,"⚠ falta el cambio",""))</f>
        <v/>
      </c>
    </row>
    <row r="142">
      <c r="A142" s="15" t="n"/>
      <c r="D142" s="16" t="n"/>
      <c r="F142" s="17">
        <f>IF(D142="",0,D142*IF(OR(E142="",E142='Monedas'!$B$1),1,IFERROR(VLOOKUP(E142,'Monedas'!$A$4:$B$40,2,FALSE),0)))</f>
        <v/>
      </c>
      <c r="P142">
        <f>MAX(1,IF(COUNT(H142:O142)=0,COUNTIF('Viajeros'!$A$2:$A$9,"?*"),SUM(H142:O142)))</f>
        <v/>
      </c>
      <c r="Q142">
        <f>COUNT(H142:O142)</f>
        <v/>
      </c>
      <c r="R142">
        <f>IF(OR(D142="",E142="",E142='Monedas'!$B$1),"",IF(IFERROR(VLOOKUP(E142,'Monedas'!$A$4:$B$40,2,FALSE),0)=0,"⚠ falta el cambio",""))</f>
        <v/>
      </c>
    </row>
    <row r="143">
      <c r="A143" s="15" t="n"/>
      <c r="D143" s="16" t="n"/>
      <c r="F143" s="17">
        <f>IF(D143="",0,D143*IF(OR(E143="",E143='Monedas'!$B$1),1,IFERROR(VLOOKUP(E143,'Monedas'!$A$4:$B$40,2,FALSE),0)))</f>
        <v/>
      </c>
      <c r="P143">
        <f>MAX(1,IF(COUNT(H143:O143)=0,COUNTIF('Viajeros'!$A$2:$A$9,"?*"),SUM(H143:O143)))</f>
        <v/>
      </c>
      <c r="Q143">
        <f>COUNT(H143:O143)</f>
        <v/>
      </c>
      <c r="R143">
        <f>IF(OR(D143="",E143="",E143='Monedas'!$B$1),"",IF(IFERROR(VLOOKUP(E143,'Monedas'!$A$4:$B$40,2,FALSE),0)=0,"⚠ falta el cambio",""))</f>
        <v/>
      </c>
    </row>
    <row r="144">
      <c r="A144" s="15" t="n"/>
      <c r="D144" s="16" t="n"/>
      <c r="F144" s="17">
        <f>IF(D144="",0,D144*IF(OR(E144="",E144='Monedas'!$B$1),1,IFERROR(VLOOKUP(E144,'Monedas'!$A$4:$B$40,2,FALSE),0)))</f>
        <v/>
      </c>
      <c r="P144">
        <f>MAX(1,IF(COUNT(H144:O144)=0,COUNTIF('Viajeros'!$A$2:$A$9,"?*"),SUM(H144:O144)))</f>
        <v/>
      </c>
      <c r="Q144">
        <f>COUNT(H144:O144)</f>
        <v/>
      </c>
      <c r="R144">
        <f>IF(OR(D144="",E144="",E144='Monedas'!$B$1),"",IF(IFERROR(VLOOKUP(E144,'Monedas'!$A$4:$B$40,2,FALSE),0)=0,"⚠ falta el cambio",""))</f>
        <v/>
      </c>
    </row>
    <row r="145">
      <c r="A145" s="15" t="n"/>
      <c r="D145" s="16" t="n"/>
      <c r="F145" s="17">
        <f>IF(D145="",0,D145*IF(OR(E145="",E145='Monedas'!$B$1),1,IFERROR(VLOOKUP(E145,'Monedas'!$A$4:$B$40,2,FALSE),0)))</f>
        <v/>
      </c>
      <c r="P145">
        <f>MAX(1,IF(COUNT(H145:O145)=0,COUNTIF('Viajeros'!$A$2:$A$9,"?*"),SUM(H145:O145)))</f>
        <v/>
      </c>
      <c r="Q145">
        <f>COUNT(H145:O145)</f>
        <v/>
      </c>
      <c r="R145">
        <f>IF(OR(D145="",E145="",E145='Monedas'!$B$1),"",IF(IFERROR(VLOOKUP(E145,'Monedas'!$A$4:$B$40,2,FALSE),0)=0,"⚠ falta el cambio",""))</f>
        <v/>
      </c>
    </row>
    <row r="146">
      <c r="A146" s="15" t="n"/>
      <c r="D146" s="16" t="n"/>
      <c r="F146" s="17">
        <f>IF(D146="",0,D146*IF(OR(E146="",E146='Monedas'!$B$1),1,IFERROR(VLOOKUP(E146,'Monedas'!$A$4:$B$40,2,FALSE),0)))</f>
        <v/>
      </c>
      <c r="P146">
        <f>MAX(1,IF(COUNT(H146:O146)=0,COUNTIF('Viajeros'!$A$2:$A$9,"?*"),SUM(H146:O146)))</f>
        <v/>
      </c>
      <c r="Q146">
        <f>COUNT(H146:O146)</f>
        <v/>
      </c>
      <c r="R146">
        <f>IF(OR(D146="",E146="",E146='Monedas'!$B$1),"",IF(IFERROR(VLOOKUP(E146,'Monedas'!$A$4:$B$40,2,FALSE),0)=0,"⚠ falta el cambio",""))</f>
        <v/>
      </c>
    </row>
    <row r="147">
      <c r="A147" s="15" t="n"/>
      <c r="D147" s="16" t="n"/>
      <c r="F147" s="17">
        <f>IF(D147="",0,D147*IF(OR(E147="",E147='Monedas'!$B$1),1,IFERROR(VLOOKUP(E147,'Monedas'!$A$4:$B$40,2,FALSE),0)))</f>
        <v/>
      </c>
      <c r="P147">
        <f>MAX(1,IF(COUNT(H147:O147)=0,COUNTIF('Viajeros'!$A$2:$A$9,"?*"),SUM(H147:O147)))</f>
        <v/>
      </c>
      <c r="Q147">
        <f>COUNT(H147:O147)</f>
        <v/>
      </c>
      <c r="R147">
        <f>IF(OR(D147="",E147="",E147='Monedas'!$B$1),"",IF(IFERROR(VLOOKUP(E147,'Monedas'!$A$4:$B$40,2,FALSE),0)=0,"⚠ falta el cambio",""))</f>
        <v/>
      </c>
    </row>
    <row r="148">
      <c r="A148" s="15" t="n"/>
      <c r="D148" s="16" t="n"/>
      <c r="F148" s="17">
        <f>IF(D148="",0,D148*IF(OR(E148="",E148='Monedas'!$B$1),1,IFERROR(VLOOKUP(E148,'Monedas'!$A$4:$B$40,2,FALSE),0)))</f>
        <v/>
      </c>
      <c r="P148">
        <f>MAX(1,IF(COUNT(H148:O148)=0,COUNTIF('Viajeros'!$A$2:$A$9,"?*"),SUM(H148:O148)))</f>
        <v/>
      </c>
      <c r="Q148">
        <f>COUNT(H148:O148)</f>
        <v/>
      </c>
      <c r="R148">
        <f>IF(OR(D148="",E148="",E148='Monedas'!$B$1),"",IF(IFERROR(VLOOKUP(E148,'Monedas'!$A$4:$B$40,2,FALSE),0)=0,"⚠ falta el cambio",""))</f>
        <v/>
      </c>
    </row>
    <row r="149">
      <c r="A149" s="15" t="n"/>
      <c r="D149" s="16" t="n"/>
      <c r="F149" s="17">
        <f>IF(D149="",0,D149*IF(OR(E149="",E149='Monedas'!$B$1),1,IFERROR(VLOOKUP(E149,'Monedas'!$A$4:$B$40,2,FALSE),0)))</f>
        <v/>
      </c>
      <c r="P149">
        <f>MAX(1,IF(COUNT(H149:O149)=0,COUNTIF('Viajeros'!$A$2:$A$9,"?*"),SUM(H149:O149)))</f>
        <v/>
      </c>
      <c r="Q149">
        <f>COUNT(H149:O149)</f>
        <v/>
      </c>
      <c r="R149">
        <f>IF(OR(D149="",E149="",E149='Monedas'!$B$1),"",IF(IFERROR(VLOOKUP(E149,'Monedas'!$A$4:$B$40,2,FALSE),0)=0,"⚠ falta el cambio",""))</f>
        <v/>
      </c>
    </row>
    <row r="150">
      <c r="A150" s="15" t="n"/>
      <c r="D150" s="16" t="n"/>
      <c r="F150" s="17">
        <f>IF(D150="",0,D150*IF(OR(E150="",E150='Monedas'!$B$1),1,IFERROR(VLOOKUP(E150,'Monedas'!$A$4:$B$40,2,FALSE),0)))</f>
        <v/>
      </c>
      <c r="P150">
        <f>MAX(1,IF(COUNT(H150:O150)=0,COUNTIF('Viajeros'!$A$2:$A$9,"?*"),SUM(H150:O150)))</f>
        <v/>
      </c>
      <c r="Q150">
        <f>COUNT(H150:O150)</f>
        <v/>
      </c>
      <c r="R150">
        <f>IF(OR(D150="",E150="",E150='Monedas'!$B$1),"",IF(IFERROR(VLOOKUP(E150,'Monedas'!$A$4:$B$40,2,FALSE),0)=0,"⚠ falta el cambio",""))</f>
        <v/>
      </c>
    </row>
    <row r="151">
      <c r="A151" s="15" t="n"/>
      <c r="D151" s="16" t="n"/>
      <c r="F151" s="17">
        <f>IF(D151="",0,D151*IF(OR(E151="",E151='Monedas'!$B$1),1,IFERROR(VLOOKUP(E151,'Monedas'!$A$4:$B$40,2,FALSE),0)))</f>
        <v/>
      </c>
      <c r="P151">
        <f>MAX(1,IF(COUNT(H151:O151)=0,COUNTIF('Viajeros'!$A$2:$A$9,"?*"),SUM(H151:O151)))</f>
        <v/>
      </c>
      <c r="Q151">
        <f>COUNT(H151:O151)</f>
        <v/>
      </c>
      <c r="R151">
        <f>IF(OR(D151="",E151="",E151='Monedas'!$B$1),"",IF(IFERROR(VLOOKUP(E151,'Monedas'!$A$4:$B$40,2,FALSE),0)=0,"⚠ falta el cambio",""))</f>
        <v/>
      </c>
    </row>
    <row r="152">
      <c r="A152" s="15" t="n"/>
      <c r="D152" s="16" t="n"/>
      <c r="F152" s="17">
        <f>IF(D152="",0,D152*IF(OR(E152="",E152='Monedas'!$B$1),1,IFERROR(VLOOKUP(E152,'Monedas'!$A$4:$B$40,2,FALSE),0)))</f>
        <v/>
      </c>
      <c r="P152">
        <f>MAX(1,IF(COUNT(H152:O152)=0,COUNTIF('Viajeros'!$A$2:$A$9,"?*"),SUM(H152:O152)))</f>
        <v/>
      </c>
      <c r="Q152">
        <f>COUNT(H152:O152)</f>
        <v/>
      </c>
      <c r="R152">
        <f>IF(OR(D152="",E152="",E152='Monedas'!$B$1),"",IF(IFERROR(VLOOKUP(E152,'Monedas'!$A$4:$B$40,2,FALSE),0)=0,"⚠ falta el cambio",""))</f>
        <v/>
      </c>
    </row>
    <row r="153">
      <c r="A153" s="15" t="n"/>
      <c r="D153" s="16" t="n"/>
      <c r="F153" s="17">
        <f>IF(D153="",0,D153*IF(OR(E153="",E153='Monedas'!$B$1),1,IFERROR(VLOOKUP(E153,'Monedas'!$A$4:$B$40,2,FALSE),0)))</f>
        <v/>
      </c>
      <c r="P153">
        <f>MAX(1,IF(COUNT(H153:O153)=0,COUNTIF('Viajeros'!$A$2:$A$9,"?*"),SUM(H153:O153)))</f>
        <v/>
      </c>
      <c r="Q153">
        <f>COUNT(H153:O153)</f>
        <v/>
      </c>
      <c r="R153">
        <f>IF(OR(D153="",E153="",E153='Monedas'!$B$1),"",IF(IFERROR(VLOOKUP(E153,'Monedas'!$A$4:$B$40,2,FALSE),0)=0,"⚠ falta el cambio",""))</f>
        <v/>
      </c>
    </row>
  </sheetData>
  <conditionalFormatting sqref="H4:O153">
    <cfRule type="expression" priority="1" dxfId="0">
      <formula>TRUE</formula>
    </cfRule>
  </conditionalFormatting>
  <dataValidations count="3">
    <dataValidation sqref="G4:G153" showDropDown="0" showInputMessage="0" showErrorMessage="0" allowBlank="1" type="list">
      <formula1>='Viajeros'!$A$2:$A$9</formula1>
    </dataValidation>
    <dataValidation sqref="C4:C153" showDropDown="0" showInputMessage="0" showErrorMessage="0" allowBlank="1" type="list">
      <formula1>"Alojamiento,Transporte,Restaurante,Compra,Actividades,Otros"</formula1>
    </dataValidation>
    <dataValidation sqref="E4:E153" showDropDown="0" showInputMessage="0" showErrorMessage="0" allowBlank="1" type="list">
      <formula1>='Monedas'!$A$4:$A$40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3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22" customWidth="1" min="4" max="4"/>
  </cols>
  <sheetData>
    <row r="1" ht="26" customHeight="1">
      <c r="A1" s="12" t="inlineStr">
        <is>
          <t>Partly · Presupuesto y gastos de viaje</t>
        </is>
      </c>
    </row>
    <row r="2">
      <c r="A2" s="5" t="inlineStr">
        <is>
          <t>Cuando la hoja de cálculo se hace pesada: Partly escanea el ticket y hace las cuentas.  https://partly-app.com/es/?utm_source=template&amp;utm_medium=sheets&amp;utm_campaign=voyage</t>
        </is>
      </c>
    </row>
    <row r="4" ht="32" customHeight="1">
      <c r="A4" s="13" t="inlineStr">
        <is>
          <t>Nombre</t>
        </is>
      </c>
      <c r="B4" s="13" t="inlineStr">
        <is>
          <t>Ha pagado</t>
        </is>
      </c>
      <c r="C4" s="13" t="inlineStr">
        <is>
          <t>Su parte</t>
        </is>
      </c>
      <c r="D4" s="13" t="inlineStr">
        <is>
          <t>Saldo (+ = le deben)</t>
        </is>
      </c>
      <c r="E4" s="18" t="inlineStr">
        <is>
          <t>debt</t>
        </is>
      </c>
      <c r="F4" s="18" t="inlineStr">
        <is>
          <t>credit</t>
        </is>
      </c>
      <c r="G4" s="18" t="inlineStr">
        <is>
          <t>d0</t>
        </is>
      </c>
      <c r="H4" s="18" t="inlineStr">
        <is>
          <t>d1</t>
        </is>
      </c>
      <c r="I4" s="18" t="inlineStr">
        <is>
          <t>c0</t>
        </is>
      </c>
      <c r="J4" s="18" t="inlineStr">
        <is>
          <t>c1</t>
        </is>
      </c>
    </row>
    <row r="5">
      <c r="A5">
        <f>IF('Viajeros'!A2="","",'Viajeros'!A2)</f>
        <v/>
      </c>
      <c r="B5" s="16">
        <f>IF(A5="","",SUMIF('Gastos'!$G$4:$G$153,A5,'Gastos'!$F$4:$F$153))</f>
        <v/>
      </c>
      <c r="C5" s="16">
        <f>IF(A5="","",SUMPRODUCT('Gastos'!$F$4:$F$153,(('Gastos'!$Q$4:$Q$153=0)+('Gastos'!$Q$4:$Q$153&gt;0)*'Gastos'!$H$4:$H$153)/'Gastos'!$P$4:$P$153))</f>
        <v/>
      </c>
      <c r="D5" s="16">
        <f>IF(A5="","",ROUND(B5-C5,2))</f>
        <v/>
      </c>
      <c r="E5" s="19">
        <f>IF(A5="",0,MAX(0,C5-B5))</f>
        <v/>
      </c>
      <c r="F5" s="19">
        <f>IF(A5="",0,MAX(0,B5-C5))</f>
        <v/>
      </c>
      <c r="G5" s="19">
        <f>SUM(E$4:E4)</f>
        <v/>
      </c>
      <c r="H5" s="19">
        <f>G5+E5</f>
        <v/>
      </c>
      <c r="I5" s="19">
        <f>SUM(F$4:F4)</f>
        <v/>
      </c>
      <c r="J5" s="19">
        <f>I5+F5</f>
        <v/>
      </c>
    </row>
    <row r="6">
      <c r="A6">
        <f>IF('Viajeros'!A3="","",'Viajeros'!A3)</f>
        <v/>
      </c>
      <c r="B6" s="16">
        <f>IF(A6="","",SUMIF('Gastos'!$G$4:$G$153,A6,'Gastos'!$F$4:$F$153))</f>
        <v/>
      </c>
      <c r="C6" s="16">
        <f>IF(A6="","",SUMPRODUCT('Gastos'!$F$4:$F$153,(('Gastos'!$Q$4:$Q$153=0)+('Gastos'!$Q$4:$Q$153&gt;0)*'Gastos'!$I$4:$I$153)/'Gastos'!$P$4:$P$153))</f>
        <v/>
      </c>
      <c r="D6" s="16">
        <f>IF(A6="","",ROUND(B6-C6,2))</f>
        <v/>
      </c>
      <c r="E6" s="19">
        <f>IF(A6="",0,MAX(0,C6-B6))</f>
        <v/>
      </c>
      <c r="F6" s="19">
        <f>IF(A6="",0,MAX(0,B6-C6))</f>
        <v/>
      </c>
      <c r="G6" s="19">
        <f>SUM(E$4:E5)</f>
        <v/>
      </c>
      <c r="H6" s="19">
        <f>G6+E6</f>
        <v/>
      </c>
      <c r="I6" s="19">
        <f>SUM(F$4:F5)</f>
        <v/>
      </c>
      <c r="J6" s="19">
        <f>I6+F6</f>
        <v/>
      </c>
    </row>
    <row r="7">
      <c r="A7">
        <f>IF('Viajeros'!A4="","",'Viajeros'!A4)</f>
        <v/>
      </c>
      <c r="B7" s="16">
        <f>IF(A7="","",SUMIF('Gastos'!$G$4:$G$153,A7,'Gastos'!$F$4:$F$153))</f>
        <v/>
      </c>
      <c r="C7" s="16">
        <f>IF(A7="","",SUMPRODUCT('Gastos'!$F$4:$F$153,(('Gastos'!$Q$4:$Q$153=0)+('Gastos'!$Q$4:$Q$153&gt;0)*'Gastos'!$J$4:$J$153)/'Gastos'!$P$4:$P$153))</f>
        <v/>
      </c>
      <c r="D7" s="16">
        <f>IF(A7="","",ROUND(B7-C7,2))</f>
        <v/>
      </c>
      <c r="E7" s="19">
        <f>IF(A7="",0,MAX(0,C7-B7))</f>
        <v/>
      </c>
      <c r="F7" s="19">
        <f>IF(A7="",0,MAX(0,B7-C7))</f>
        <v/>
      </c>
      <c r="G7" s="19">
        <f>SUM(E$4:E6)</f>
        <v/>
      </c>
      <c r="H7" s="19">
        <f>G7+E7</f>
        <v/>
      </c>
      <c r="I7" s="19">
        <f>SUM(F$4:F6)</f>
        <v/>
      </c>
      <c r="J7" s="19">
        <f>I7+F7</f>
        <v/>
      </c>
    </row>
    <row r="8">
      <c r="A8">
        <f>IF('Viajeros'!A5="","",'Viajeros'!A5)</f>
        <v/>
      </c>
      <c r="B8" s="16">
        <f>IF(A8="","",SUMIF('Gastos'!$G$4:$G$153,A8,'Gastos'!$F$4:$F$153))</f>
        <v/>
      </c>
      <c r="C8" s="16">
        <f>IF(A8="","",SUMPRODUCT('Gastos'!$F$4:$F$153,(('Gastos'!$Q$4:$Q$153=0)+('Gastos'!$Q$4:$Q$153&gt;0)*'Gastos'!$K$4:$K$153)/'Gastos'!$P$4:$P$153))</f>
        <v/>
      </c>
      <c r="D8" s="16">
        <f>IF(A8="","",ROUND(B8-C8,2))</f>
        <v/>
      </c>
      <c r="E8" s="19">
        <f>IF(A8="",0,MAX(0,C8-B8))</f>
        <v/>
      </c>
      <c r="F8" s="19">
        <f>IF(A8="",0,MAX(0,B8-C8))</f>
        <v/>
      </c>
      <c r="G8" s="19">
        <f>SUM(E$4:E7)</f>
        <v/>
      </c>
      <c r="H8" s="19">
        <f>G8+E8</f>
        <v/>
      </c>
      <c r="I8" s="19">
        <f>SUM(F$4:F7)</f>
        <v/>
      </c>
      <c r="J8" s="19">
        <f>I8+F8</f>
        <v/>
      </c>
    </row>
    <row r="9">
      <c r="A9">
        <f>IF('Viajeros'!A6="","",'Viajeros'!A6)</f>
        <v/>
      </c>
      <c r="B9" s="16">
        <f>IF(A9="","",SUMIF('Gastos'!$G$4:$G$153,A9,'Gastos'!$F$4:$F$153))</f>
        <v/>
      </c>
      <c r="C9" s="16">
        <f>IF(A9="","",SUMPRODUCT('Gastos'!$F$4:$F$153,(('Gastos'!$Q$4:$Q$153=0)+('Gastos'!$Q$4:$Q$153&gt;0)*'Gastos'!$L$4:$L$153)/'Gastos'!$P$4:$P$153))</f>
        <v/>
      </c>
      <c r="D9" s="16">
        <f>IF(A9="","",ROUND(B9-C9,2))</f>
        <v/>
      </c>
      <c r="E9" s="19">
        <f>IF(A9="",0,MAX(0,C9-B9))</f>
        <v/>
      </c>
      <c r="F9" s="19">
        <f>IF(A9="",0,MAX(0,B9-C9))</f>
        <v/>
      </c>
      <c r="G9" s="19">
        <f>SUM(E$4:E8)</f>
        <v/>
      </c>
      <c r="H9" s="19">
        <f>G9+E9</f>
        <v/>
      </c>
      <c r="I9" s="19">
        <f>SUM(F$4:F8)</f>
        <v/>
      </c>
      <c r="J9" s="19">
        <f>I9+F9</f>
        <v/>
      </c>
    </row>
    <row r="10">
      <c r="A10">
        <f>IF('Viajeros'!A7="","",'Viajeros'!A7)</f>
        <v/>
      </c>
      <c r="B10" s="16">
        <f>IF(A10="","",SUMIF('Gastos'!$G$4:$G$153,A10,'Gastos'!$F$4:$F$153))</f>
        <v/>
      </c>
      <c r="C10" s="16">
        <f>IF(A10="","",SUMPRODUCT('Gastos'!$F$4:$F$153,(('Gastos'!$Q$4:$Q$153=0)+('Gastos'!$Q$4:$Q$153&gt;0)*'Gastos'!$M$4:$M$153)/'Gastos'!$P$4:$P$153))</f>
        <v/>
      </c>
      <c r="D10" s="16">
        <f>IF(A10="","",ROUND(B10-C10,2))</f>
        <v/>
      </c>
      <c r="E10" s="19">
        <f>IF(A10="",0,MAX(0,C10-B10))</f>
        <v/>
      </c>
      <c r="F10" s="19">
        <f>IF(A10="",0,MAX(0,B10-C10))</f>
        <v/>
      </c>
      <c r="G10" s="19">
        <f>SUM(E$4:E9)</f>
        <v/>
      </c>
      <c r="H10" s="19">
        <f>G10+E10</f>
        <v/>
      </c>
      <c r="I10" s="19">
        <f>SUM(F$4:F9)</f>
        <v/>
      </c>
      <c r="J10" s="19">
        <f>I10+F10</f>
        <v/>
      </c>
    </row>
    <row r="11">
      <c r="A11">
        <f>IF('Viajeros'!A8="","",'Viajeros'!A8)</f>
        <v/>
      </c>
      <c r="B11" s="16">
        <f>IF(A11="","",SUMIF('Gastos'!$G$4:$G$153,A11,'Gastos'!$F$4:$F$153))</f>
        <v/>
      </c>
      <c r="C11" s="16">
        <f>IF(A11="","",SUMPRODUCT('Gastos'!$F$4:$F$153,(('Gastos'!$Q$4:$Q$153=0)+('Gastos'!$Q$4:$Q$153&gt;0)*'Gastos'!$N$4:$N$153)/'Gastos'!$P$4:$P$153))</f>
        <v/>
      </c>
      <c r="D11" s="16">
        <f>IF(A11="","",ROUND(B11-C11,2))</f>
        <v/>
      </c>
      <c r="E11" s="19">
        <f>IF(A11="",0,MAX(0,C11-B11))</f>
        <v/>
      </c>
      <c r="F11" s="19">
        <f>IF(A11="",0,MAX(0,B11-C11))</f>
        <v/>
      </c>
      <c r="G11" s="19">
        <f>SUM(E$4:E10)</f>
        <v/>
      </c>
      <c r="H11" s="19">
        <f>G11+E11</f>
        <v/>
      </c>
      <c r="I11" s="19">
        <f>SUM(F$4:F10)</f>
        <v/>
      </c>
      <c r="J11" s="19">
        <f>I11+F11</f>
        <v/>
      </c>
    </row>
    <row r="12">
      <c r="A12">
        <f>IF('Viajeros'!A9="","",'Viajeros'!A9)</f>
        <v/>
      </c>
      <c r="B12" s="16">
        <f>IF(A12="","",SUMIF('Gastos'!$G$4:$G$153,A12,'Gastos'!$F$4:$F$153))</f>
        <v/>
      </c>
      <c r="C12" s="16">
        <f>IF(A12="","",SUMPRODUCT('Gastos'!$F$4:$F$153,(('Gastos'!$Q$4:$Q$153=0)+('Gastos'!$Q$4:$Q$153&gt;0)*'Gastos'!$O$4:$O$153)/'Gastos'!$P$4:$P$153))</f>
        <v/>
      </c>
      <c r="D12" s="16">
        <f>IF(A12="","",ROUND(B12-C12,2))</f>
        <v/>
      </c>
      <c r="E12" s="19">
        <f>IF(A12="",0,MAX(0,C12-B12))</f>
        <v/>
      </c>
      <c r="F12" s="19">
        <f>IF(A12="",0,MAX(0,B12-C12))</f>
        <v/>
      </c>
      <c r="G12" s="19">
        <f>SUM(E$4:E11)</f>
        <v/>
      </c>
      <c r="H12" s="19">
        <f>G12+E12</f>
        <v/>
      </c>
      <c r="I12" s="19">
        <f>SUM(F$4:F11)</f>
        <v/>
      </c>
      <c r="J12" s="19">
        <f>I12+F12</f>
        <v/>
      </c>
    </row>
    <row r="15">
      <c r="A15" s="20" t="inlineStr">
        <is>
          <t>Quién debe cuánto a quién</t>
        </is>
      </c>
    </row>
    <row r="16">
      <c r="A16" s="21">
        <f>IF(OR($A$5="",LEN(J29)&lt;4),"",$A$5&amp;" debe "&amp;LEFT(J29,LEN(J29)-3))</f>
        <v/>
      </c>
    </row>
    <row r="17">
      <c r="A17" s="21">
        <f>IF(OR($A$6="",LEN(J30)&lt;4),"",$A$6&amp;" debe "&amp;LEFT(J30,LEN(J30)-3))</f>
        <v/>
      </c>
    </row>
    <row r="18">
      <c r="A18" s="21">
        <f>IF(OR($A$7="",LEN(J31)&lt;4),"",$A$7&amp;" debe "&amp;LEFT(J31,LEN(J31)-3))</f>
        <v/>
      </c>
    </row>
    <row r="19">
      <c r="A19" s="21">
        <f>IF(OR($A$8="",LEN(J32)&lt;4),"",$A$8&amp;" debe "&amp;LEFT(J32,LEN(J32)-3))</f>
        <v/>
      </c>
    </row>
    <row r="20">
      <c r="A20" s="21">
        <f>IF(OR($A$9="",LEN(J33)&lt;4),"",$A$9&amp;" debe "&amp;LEFT(J33,LEN(J33)-3))</f>
        <v/>
      </c>
    </row>
    <row r="21">
      <c r="A21" s="21">
        <f>IF(OR($A$10="",LEN(J34)&lt;4),"",$A$10&amp;" debe "&amp;LEFT(J34,LEN(J34)-3))</f>
        <v/>
      </c>
    </row>
    <row r="22">
      <c r="A22" s="21">
        <f>IF(OR($A$11="",LEN(J35)&lt;4),"",$A$11&amp;" debe "&amp;LEFT(J35,LEN(J35)-3))</f>
        <v/>
      </c>
    </row>
    <row r="23">
      <c r="A23" s="21">
        <f>IF(OR($A$12="",LEN(J36)&lt;4),"",$A$12&amp;" debe "&amp;LEFT(J36,LEN(J36)-3))</f>
        <v/>
      </c>
    </row>
    <row r="27">
      <c r="A27" s="22" t="inlineStr">
        <is>
          <t>Detalle de pagos (fila = quién paga, columna = quién recibe)</t>
        </is>
      </c>
    </row>
    <row r="28">
      <c r="B28" s="8">
        <f>$A$5</f>
        <v/>
      </c>
      <c r="C28" s="8">
        <f>$A$6</f>
        <v/>
      </c>
      <c r="D28" s="8">
        <f>$A$7</f>
        <v/>
      </c>
      <c r="E28" s="8">
        <f>$A$8</f>
        <v/>
      </c>
      <c r="F28" s="8">
        <f>$A$9</f>
        <v/>
      </c>
      <c r="G28" s="8">
        <f>$A$10</f>
        <v/>
      </c>
      <c r="H28" s="8">
        <f>$A$11</f>
        <v/>
      </c>
      <c r="I28" s="8">
        <f>$A$12</f>
        <v/>
      </c>
    </row>
    <row r="29">
      <c r="A29" s="8">
        <f>$A$5</f>
        <v/>
      </c>
      <c r="B29" s="16">
        <f>ROUND(MAX(0,MIN($H$5,$J$5)-MAX($G$5,$I$5)),2)</f>
        <v/>
      </c>
      <c r="C29" s="16">
        <f>ROUND(MAX(0,MIN($H$5,$J$6)-MAX($G$5,$I$6)),2)</f>
        <v/>
      </c>
      <c r="D29" s="16">
        <f>ROUND(MAX(0,MIN($H$5,$J$7)-MAX($G$5,$I$7)),2)</f>
        <v/>
      </c>
      <c r="E29" s="16">
        <f>ROUND(MAX(0,MIN($H$5,$J$8)-MAX($G$5,$I$8)),2)</f>
        <v/>
      </c>
      <c r="F29" s="16">
        <f>ROUND(MAX(0,MIN($H$5,$J$9)-MAX($G$5,$I$9)),2)</f>
        <v/>
      </c>
      <c r="G29" s="16">
        <f>ROUND(MAX(0,MIN($H$5,$J$10)-MAX($G$5,$I$10)),2)</f>
        <v/>
      </c>
      <c r="H29" s="16">
        <f>ROUND(MAX(0,MIN($H$5,$J$11)-MAX($G$5,$I$11)),2)</f>
        <v/>
      </c>
      <c r="I29" s="16">
        <f>ROUND(MAX(0,MIN($H$5,$J$12)-MAX($G$5,$I$12)),2)</f>
        <v/>
      </c>
      <c r="J29" s="19">
        <f>IF(B29&gt;=0.01,TEXT(B29,"0.00")&amp;" "&amp;'Monedas'!$B$1&amp;" a "&amp;$A$5&amp;" · ","")&amp;IF(C29&gt;=0.01,TEXT(C29,"0.00")&amp;" "&amp;'Monedas'!$B$1&amp;" a "&amp;$A$6&amp;" · ","")&amp;IF(D29&gt;=0.01,TEXT(D29,"0.00")&amp;" "&amp;'Monedas'!$B$1&amp;" a "&amp;$A$7&amp;" · ","")&amp;IF(E29&gt;=0.01,TEXT(E29,"0.00")&amp;" "&amp;'Monedas'!$B$1&amp;" a "&amp;$A$8&amp;" · ","")&amp;IF(F29&gt;=0.01,TEXT(F29,"0.00")&amp;" "&amp;'Monedas'!$B$1&amp;" a "&amp;$A$9&amp;" · ","")&amp;IF(G29&gt;=0.01,TEXT(G29,"0.00")&amp;" "&amp;'Monedas'!$B$1&amp;" a "&amp;$A$10&amp;" · ","")&amp;IF(H29&gt;=0.01,TEXT(H29,"0.00")&amp;" "&amp;'Monedas'!$B$1&amp;" a "&amp;$A$11&amp;" · ","")&amp;IF(I29&gt;=0.01,TEXT(I29,"0.00")&amp;" "&amp;'Monedas'!$B$1&amp;" a "&amp;$A$12&amp;" · ","")</f>
        <v/>
      </c>
    </row>
    <row r="30">
      <c r="A30" s="8">
        <f>$A$6</f>
        <v/>
      </c>
      <c r="B30" s="16">
        <f>ROUND(MAX(0,MIN($H$6,$J$5)-MAX($G$6,$I$5)),2)</f>
        <v/>
      </c>
      <c r="C30" s="16">
        <f>ROUND(MAX(0,MIN($H$6,$J$6)-MAX($G$6,$I$6)),2)</f>
        <v/>
      </c>
      <c r="D30" s="16">
        <f>ROUND(MAX(0,MIN($H$6,$J$7)-MAX($G$6,$I$7)),2)</f>
        <v/>
      </c>
      <c r="E30" s="16">
        <f>ROUND(MAX(0,MIN($H$6,$J$8)-MAX($G$6,$I$8)),2)</f>
        <v/>
      </c>
      <c r="F30" s="16">
        <f>ROUND(MAX(0,MIN($H$6,$J$9)-MAX($G$6,$I$9)),2)</f>
        <v/>
      </c>
      <c r="G30" s="16">
        <f>ROUND(MAX(0,MIN($H$6,$J$10)-MAX($G$6,$I$10)),2)</f>
        <v/>
      </c>
      <c r="H30" s="16">
        <f>ROUND(MAX(0,MIN($H$6,$J$11)-MAX($G$6,$I$11)),2)</f>
        <v/>
      </c>
      <c r="I30" s="16">
        <f>ROUND(MAX(0,MIN($H$6,$J$12)-MAX($G$6,$I$12)),2)</f>
        <v/>
      </c>
      <c r="J30" s="19">
        <f>IF(B30&gt;=0.01,TEXT(B30,"0.00")&amp;" "&amp;'Monedas'!$B$1&amp;" a "&amp;$A$5&amp;" · ","")&amp;IF(C30&gt;=0.01,TEXT(C30,"0.00")&amp;" "&amp;'Monedas'!$B$1&amp;" a "&amp;$A$6&amp;" · ","")&amp;IF(D30&gt;=0.01,TEXT(D30,"0.00")&amp;" "&amp;'Monedas'!$B$1&amp;" a "&amp;$A$7&amp;" · ","")&amp;IF(E30&gt;=0.01,TEXT(E30,"0.00")&amp;" "&amp;'Monedas'!$B$1&amp;" a "&amp;$A$8&amp;" · ","")&amp;IF(F30&gt;=0.01,TEXT(F30,"0.00")&amp;" "&amp;'Monedas'!$B$1&amp;" a "&amp;$A$9&amp;" · ","")&amp;IF(G30&gt;=0.01,TEXT(G30,"0.00")&amp;" "&amp;'Monedas'!$B$1&amp;" a "&amp;$A$10&amp;" · ","")&amp;IF(H30&gt;=0.01,TEXT(H30,"0.00")&amp;" "&amp;'Monedas'!$B$1&amp;" a "&amp;$A$11&amp;" · ","")&amp;IF(I30&gt;=0.01,TEXT(I30,"0.00")&amp;" "&amp;'Monedas'!$B$1&amp;" a "&amp;$A$12&amp;" · ","")</f>
        <v/>
      </c>
    </row>
    <row r="31">
      <c r="A31" s="8">
        <f>$A$7</f>
        <v/>
      </c>
      <c r="B31" s="16">
        <f>ROUND(MAX(0,MIN($H$7,$J$5)-MAX($G$7,$I$5)),2)</f>
        <v/>
      </c>
      <c r="C31" s="16">
        <f>ROUND(MAX(0,MIN($H$7,$J$6)-MAX($G$7,$I$6)),2)</f>
        <v/>
      </c>
      <c r="D31" s="16">
        <f>ROUND(MAX(0,MIN($H$7,$J$7)-MAX($G$7,$I$7)),2)</f>
        <v/>
      </c>
      <c r="E31" s="16">
        <f>ROUND(MAX(0,MIN($H$7,$J$8)-MAX($G$7,$I$8)),2)</f>
        <v/>
      </c>
      <c r="F31" s="16">
        <f>ROUND(MAX(0,MIN($H$7,$J$9)-MAX($G$7,$I$9)),2)</f>
        <v/>
      </c>
      <c r="G31" s="16">
        <f>ROUND(MAX(0,MIN($H$7,$J$10)-MAX($G$7,$I$10)),2)</f>
        <v/>
      </c>
      <c r="H31" s="16">
        <f>ROUND(MAX(0,MIN($H$7,$J$11)-MAX($G$7,$I$11)),2)</f>
        <v/>
      </c>
      <c r="I31" s="16">
        <f>ROUND(MAX(0,MIN($H$7,$J$12)-MAX($G$7,$I$12)),2)</f>
        <v/>
      </c>
      <c r="J31" s="19">
        <f>IF(B31&gt;=0.01,TEXT(B31,"0.00")&amp;" "&amp;'Monedas'!$B$1&amp;" a "&amp;$A$5&amp;" · ","")&amp;IF(C31&gt;=0.01,TEXT(C31,"0.00")&amp;" "&amp;'Monedas'!$B$1&amp;" a "&amp;$A$6&amp;" · ","")&amp;IF(D31&gt;=0.01,TEXT(D31,"0.00")&amp;" "&amp;'Monedas'!$B$1&amp;" a "&amp;$A$7&amp;" · ","")&amp;IF(E31&gt;=0.01,TEXT(E31,"0.00")&amp;" "&amp;'Monedas'!$B$1&amp;" a "&amp;$A$8&amp;" · ","")&amp;IF(F31&gt;=0.01,TEXT(F31,"0.00")&amp;" "&amp;'Monedas'!$B$1&amp;" a "&amp;$A$9&amp;" · ","")&amp;IF(G31&gt;=0.01,TEXT(G31,"0.00")&amp;" "&amp;'Monedas'!$B$1&amp;" a "&amp;$A$10&amp;" · ","")&amp;IF(H31&gt;=0.01,TEXT(H31,"0.00")&amp;" "&amp;'Monedas'!$B$1&amp;" a "&amp;$A$11&amp;" · ","")&amp;IF(I31&gt;=0.01,TEXT(I31,"0.00")&amp;" "&amp;'Monedas'!$B$1&amp;" a "&amp;$A$12&amp;" · ","")</f>
        <v/>
      </c>
    </row>
    <row r="32">
      <c r="A32" s="8">
        <f>$A$8</f>
        <v/>
      </c>
      <c r="B32" s="16">
        <f>ROUND(MAX(0,MIN($H$8,$J$5)-MAX($G$8,$I$5)),2)</f>
        <v/>
      </c>
      <c r="C32" s="16">
        <f>ROUND(MAX(0,MIN($H$8,$J$6)-MAX($G$8,$I$6)),2)</f>
        <v/>
      </c>
      <c r="D32" s="16">
        <f>ROUND(MAX(0,MIN($H$8,$J$7)-MAX($G$8,$I$7)),2)</f>
        <v/>
      </c>
      <c r="E32" s="16">
        <f>ROUND(MAX(0,MIN($H$8,$J$8)-MAX($G$8,$I$8)),2)</f>
        <v/>
      </c>
      <c r="F32" s="16">
        <f>ROUND(MAX(0,MIN($H$8,$J$9)-MAX($G$8,$I$9)),2)</f>
        <v/>
      </c>
      <c r="G32" s="16">
        <f>ROUND(MAX(0,MIN($H$8,$J$10)-MAX($G$8,$I$10)),2)</f>
        <v/>
      </c>
      <c r="H32" s="16">
        <f>ROUND(MAX(0,MIN($H$8,$J$11)-MAX($G$8,$I$11)),2)</f>
        <v/>
      </c>
      <c r="I32" s="16">
        <f>ROUND(MAX(0,MIN($H$8,$J$12)-MAX($G$8,$I$12)),2)</f>
        <v/>
      </c>
      <c r="J32" s="19">
        <f>IF(B32&gt;=0.01,TEXT(B32,"0.00")&amp;" "&amp;'Monedas'!$B$1&amp;" a "&amp;$A$5&amp;" · ","")&amp;IF(C32&gt;=0.01,TEXT(C32,"0.00")&amp;" "&amp;'Monedas'!$B$1&amp;" a "&amp;$A$6&amp;" · ","")&amp;IF(D32&gt;=0.01,TEXT(D32,"0.00")&amp;" "&amp;'Monedas'!$B$1&amp;" a "&amp;$A$7&amp;" · ","")&amp;IF(E32&gt;=0.01,TEXT(E32,"0.00")&amp;" "&amp;'Monedas'!$B$1&amp;" a "&amp;$A$8&amp;" · ","")&amp;IF(F32&gt;=0.01,TEXT(F32,"0.00")&amp;" "&amp;'Monedas'!$B$1&amp;" a "&amp;$A$9&amp;" · ","")&amp;IF(G32&gt;=0.01,TEXT(G32,"0.00")&amp;" "&amp;'Monedas'!$B$1&amp;" a "&amp;$A$10&amp;" · ","")&amp;IF(H32&gt;=0.01,TEXT(H32,"0.00")&amp;" "&amp;'Monedas'!$B$1&amp;" a "&amp;$A$11&amp;" · ","")&amp;IF(I32&gt;=0.01,TEXT(I32,"0.00")&amp;" "&amp;'Monedas'!$B$1&amp;" a "&amp;$A$12&amp;" · ","")</f>
        <v/>
      </c>
    </row>
    <row r="33">
      <c r="A33" s="8">
        <f>$A$9</f>
        <v/>
      </c>
      <c r="B33" s="16">
        <f>ROUND(MAX(0,MIN($H$9,$J$5)-MAX($G$9,$I$5)),2)</f>
        <v/>
      </c>
      <c r="C33" s="16">
        <f>ROUND(MAX(0,MIN($H$9,$J$6)-MAX($G$9,$I$6)),2)</f>
        <v/>
      </c>
      <c r="D33" s="16">
        <f>ROUND(MAX(0,MIN($H$9,$J$7)-MAX($G$9,$I$7)),2)</f>
        <v/>
      </c>
      <c r="E33" s="16">
        <f>ROUND(MAX(0,MIN($H$9,$J$8)-MAX($G$9,$I$8)),2)</f>
        <v/>
      </c>
      <c r="F33" s="16">
        <f>ROUND(MAX(0,MIN($H$9,$J$9)-MAX($G$9,$I$9)),2)</f>
        <v/>
      </c>
      <c r="G33" s="16">
        <f>ROUND(MAX(0,MIN($H$9,$J$10)-MAX($G$9,$I$10)),2)</f>
        <v/>
      </c>
      <c r="H33" s="16">
        <f>ROUND(MAX(0,MIN($H$9,$J$11)-MAX($G$9,$I$11)),2)</f>
        <v/>
      </c>
      <c r="I33" s="16">
        <f>ROUND(MAX(0,MIN($H$9,$J$12)-MAX($G$9,$I$12)),2)</f>
        <v/>
      </c>
      <c r="J33" s="19">
        <f>IF(B33&gt;=0.01,TEXT(B33,"0.00")&amp;" "&amp;'Monedas'!$B$1&amp;" a "&amp;$A$5&amp;" · ","")&amp;IF(C33&gt;=0.01,TEXT(C33,"0.00")&amp;" "&amp;'Monedas'!$B$1&amp;" a "&amp;$A$6&amp;" · ","")&amp;IF(D33&gt;=0.01,TEXT(D33,"0.00")&amp;" "&amp;'Monedas'!$B$1&amp;" a "&amp;$A$7&amp;" · ","")&amp;IF(E33&gt;=0.01,TEXT(E33,"0.00")&amp;" "&amp;'Monedas'!$B$1&amp;" a "&amp;$A$8&amp;" · ","")&amp;IF(F33&gt;=0.01,TEXT(F33,"0.00")&amp;" "&amp;'Monedas'!$B$1&amp;" a "&amp;$A$9&amp;" · ","")&amp;IF(G33&gt;=0.01,TEXT(G33,"0.00")&amp;" "&amp;'Monedas'!$B$1&amp;" a "&amp;$A$10&amp;" · ","")&amp;IF(H33&gt;=0.01,TEXT(H33,"0.00")&amp;" "&amp;'Monedas'!$B$1&amp;" a "&amp;$A$11&amp;" · ","")&amp;IF(I33&gt;=0.01,TEXT(I33,"0.00")&amp;" "&amp;'Monedas'!$B$1&amp;" a "&amp;$A$12&amp;" · ","")</f>
        <v/>
      </c>
    </row>
    <row r="34">
      <c r="A34" s="8">
        <f>$A$10</f>
        <v/>
      </c>
      <c r="B34" s="16">
        <f>ROUND(MAX(0,MIN($H$10,$J$5)-MAX($G$10,$I$5)),2)</f>
        <v/>
      </c>
      <c r="C34" s="16">
        <f>ROUND(MAX(0,MIN($H$10,$J$6)-MAX($G$10,$I$6)),2)</f>
        <v/>
      </c>
      <c r="D34" s="16">
        <f>ROUND(MAX(0,MIN($H$10,$J$7)-MAX($G$10,$I$7)),2)</f>
        <v/>
      </c>
      <c r="E34" s="16">
        <f>ROUND(MAX(0,MIN($H$10,$J$8)-MAX($G$10,$I$8)),2)</f>
        <v/>
      </c>
      <c r="F34" s="16">
        <f>ROUND(MAX(0,MIN($H$10,$J$9)-MAX($G$10,$I$9)),2)</f>
        <v/>
      </c>
      <c r="G34" s="16">
        <f>ROUND(MAX(0,MIN($H$10,$J$10)-MAX($G$10,$I$10)),2)</f>
        <v/>
      </c>
      <c r="H34" s="16">
        <f>ROUND(MAX(0,MIN($H$10,$J$11)-MAX($G$10,$I$11)),2)</f>
        <v/>
      </c>
      <c r="I34" s="16">
        <f>ROUND(MAX(0,MIN($H$10,$J$12)-MAX($G$10,$I$12)),2)</f>
        <v/>
      </c>
      <c r="J34" s="19">
        <f>IF(B34&gt;=0.01,TEXT(B34,"0.00")&amp;" "&amp;'Monedas'!$B$1&amp;" a "&amp;$A$5&amp;" · ","")&amp;IF(C34&gt;=0.01,TEXT(C34,"0.00")&amp;" "&amp;'Monedas'!$B$1&amp;" a "&amp;$A$6&amp;" · ","")&amp;IF(D34&gt;=0.01,TEXT(D34,"0.00")&amp;" "&amp;'Monedas'!$B$1&amp;" a "&amp;$A$7&amp;" · ","")&amp;IF(E34&gt;=0.01,TEXT(E34,"0.00")&amp;" "&amp;'Monedas'!$B$1&amp;" a "&amp;$A$8&amp;" · ","")&amp;IF(F34&gt;=0.01,TEXT(F34,"0.00")&amp;" "&amp;'Monedas'!$B$1&amp;" a "&amp;$A$9&amp;" · ","")&amp;IF(G34&gt;=0.01,TEXT(G34,"0.00")&amp;" "&amp;'Monedas'!$B$1&amp;" a "&amp;$A$10&amp;" · ","")&amp;IF(H34&gt;=0.01,TEXT(H34,"0.00")&amp;" "&amp;'Monedas'!$B$1&amp;" a "&amp;$A$11&amp;" · ","")&amp;IF(I34&gt;=0.01,TEXT(I34,"0.00")&amp;" "&amp;'Monedas'!$B$1&amp;" a "&amp;$A$12&amp;" · ","")</f>
        <v/>
      </c>
    </row>
    <row r="35">
      <c r="A35" s="8">
        <f>$A$11</f>
        <v/>
      </c>
      <c r="B35" s="16">
        <f>ROUND(MAX(0,MIN($H$11,$J$5)-MAX($G$11,$I$5)),2)</f>
        <v/>
      </c>
      <c r="C35" s="16">
        <f>ROUND(MAX(0,MIN($H$11,$J$6)-MAX($G$11,$I$6)),2)</f>
        <v/>
      </c>
      <c r="D35" s="16">
        <f>ROUND(MAX(0,MIN($H$11,$J$7)-MAX($G$11,$I$7)),2)</f>
        <v/>
      </c>
      <c r="E35" s="16">
        <f>ROUND(MAX(0,MIN($H$11,$J$8)-MAX($G$11,$I$8)),2)</f>
        <v/>
      </c>
      <c r="F35" s="16">
        <f>ROUND(MAX(0,MIN($H$11,$J$9)-MAX($G$11,$I$9)),2)</f>
        <v/>
      </c>
      <c r="G35" s="16">
        <f>ROUND(MAX(0,MIN($H$11,$J$10)-MAX($G$11,$I$10)),2)</f>
        <v/>
      </c>
      <c r="H35" s="16">
        <f>ROUND(MAX(0,MIN($H$11,$J$11)-MAX($G$11,$I$11)),2)</f>
        <v/>
      </c>
      <c r="I35" s="16">
        <f>ROUND(MAX(0,MIN($H$11,$J$12)-MAX($G$11,$I$12)),2)</f>
        <v/>
      </c>
      <c r="J35" s="19">
        <f>IF(B35&gt;=0.01,TEXT(B35,"0.00")&amp;" "&amp;'Monedas'!$B$1&amp;" a "&amp;$A$5&amp;" · ","")&amp;IF(C35&gt;=0.01,TEXT(C35,"0.00")&amp;" "&amp;'Monedas'!$B$1&amp;" a "&amp;$A$6&amp;" · ","")&amp;IF(D35&gt;=0.01,TEXT(D35,"0.00")&amp;" "&amp;'Monedas'!$B$1&amp;" a "&amp;$A$7&amp;" · ","")&amp;IF(E35&gt;=0.01,TEXT(E35,"0.00")&amp;" "&amp;'Monedas'!$B$1&amp;" a "&amp;$A$8&amp;" · ","")&amp;IF(F35&gt;=0.01,TEXT(F35,"0.00")&amp;" "&amp;'Monedas'!$B$1&amp;" a "&amp;$A$9&amp;" · ","")&amp;IF(G35&gt;=0.01,TEXT(G35,"0.00")&amp;" "&amp;'Monedas'!$B$1&amp;" a "&amp;$A$10&amp;" · ","")&amp;IF(H35&gt;=0.01,TEXT(H35,"0.00")&amp;" "&amp;'Monedas'!$B$1&amp;" a "&amp;$A$11&amp;" · ","")&amp;IF(I35&gt;=0.01,TEXT(I35,"0.00")&amp;" "&amp;'Monedas'!$B$1&amp;" a "&amp;$A$12&amp;" · ","")</f>
        <v/>
      </c>
    </row>
    <row r="36">
      <c r="A36" s="8">
        <f>$A$12</f>
        <v/>
      </c>
      <c r="B36" s="16">
        <f>ROUND(MAX(0,MIN($H$12,$J$5)-MAX($G$12,$I$5)),2)</f>
        <v/>
      </c>
      <c r="C36" s="16">
        <f>ROUND(MAX(0,MIN($H$12,$J$6)-MAX($G$12,$I$6)),2)</f>
        <v/>
      </c>
      <c r="D36" s="16">
        <f>ROUND(MAX(0,MIN($H$12,$J$7)-MAX($G$12,$I$7)),2)</f>
        <v/>
      </c>
      <c r="E36" s="16">
        <f>ROUND(MAX(0,MIN($H$12,$J$8)-MAX($G$12,$I$8)),2)</f>
        <v/>
      </c>
      <c r="F36" s="16">
        <f>ROUND(MAX(0,MIN($H$12,$J$9)-MAX($G$12,$I$9)),2)</f>
        <v/>
      </c>
      <c r="G36" s="16">
        <f>ROUND(MAX(0,MIN($H$12,$J$10)-MAX($G$12,$I$10)),2)</f>
        <v/>
      </c>
      <c r="H36" s="16">
        <f>ROUND(MAX(0,MIN($H$12,$J$11)-MAX($G$12,$I$11)),2)</f>
        <v/>
      </c>
      <c r="I36" s="16">
        <f>ROUND(MAX(0,MIN($H$12,$J$12)-MAX($G$12,$I$12)),2)</f>
        <v/>
      </c>
      <c r="J36" s="19">
        <f>IF(B36&gt;=0.01,TEXT(B36,"0.00")&amp;" "&amp;'Monedas'!$B$1&amp;" a "&amp;$A$5&amp;" · ","")&amp;IF(C36&gt;=0.01,TEXT(C36,"0.00")&amp;" "&amp;'Monedas'!$B$1&amp;" a "&amp;$A$6&amp;" · ","")&amp;IF(D36&gt;=0.01,TEXT(D36,"0.00")&amp;" "&amp;'Monedas'!$B$1&amp;" a "&amp;$A$7&amp;" · ","")&amp;IF(E36&gt;=0.01,TEXT(E36,"0.00")&amp;" "&amp;'Monedas'!$B$1&amp;" a "&amp;$A$8&amp;" · ","")&amp;IF(F36&gt;=0.01,TEXT(F36,"0.00")&amp;" "&amp;'Monedas'!$B$1&amp;" a "&amp;$A$9&amp;" · ","")&amp;IF(G36&gt;=0.01,TEXT(G36,"0.00")&amp;" "&amp;'Monedas'!$B$1&amp;" a "&amp;$A$10&amp;" · ","")&amp;IF(H36&gt;=0.01,TEXT(H36,"0.00")&amp;" "&amp;'Monedas'!$B$1&amp;" a "&amp;$A$11&amp;" · ","")&amp;IF(I36&gt;=0.01,TEXT(I36,"0.00")&amp;" "&amp;'Monedas'!$B$1&amp;" a "&amp;$A$12&amp;" · ","")</f>
        <v/>
      </c>
    </row>
  </sheetData>
  <conditionalFormatting sqref="D5:D12">
    <cfRule type="cellIs" priority="1" operator="greaterThan" dxfId="1">
      <formula>0.004</formula>
    </cfRule>
    <cfRule type="cellIs" priority="2" operator="lessThan" dxfId="2">
      <formula>-0.004</formula>
    </cfRule>
  </conditionalFormatting>
  <conditionalFormatting sqref="B29:I36">
    <cfRule type="cellIs" priority="3" operator="greaterThan" dxfId="3">
      <formula>0.009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2026-10-03T15:56:31Z</dcterms:created>
  <dcterms:modified xmlns:dcterms="http://purl.org/dc/terms/" xmlns:xsi="http://www.w3.org/2001/XMLSchema-instance" xsi:type="dcterms:W3CDTF">2026-10-03T15:56:31Z</dcterms:modified>
</cp:coreProperties>
</file>